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firstSheet="11" activeTab="22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'DC37'!$A$1:$AA$54</definedName>
    <definedName name="_xlnm.Print_Area" localSheetId="12">'DC38'!$A$1:$AA$54</definedName>
    <definedName name="_xlnm.Print_Area" localSheetId="18">'DC39'!$A$1:$AA$54</definedName>
    <definedName name="_xlnm.Print_Area" localSheetId="22">'DC40'!$A$1:$AA$54</definedName>
    <definedName name="_xlnm.Print_Area" localSheetId="1">'NW371'!$A$1:$AA$54</definedName>
    <definedName name="_xlnm.Print_Area" localSheetId="2">'NW372'!$A$1:$AA$54</definedName>
    <definedName name="_xlnm.Print_Area" localSheetId="3">'NW373'!$A$1:$AA$54</definedName>
    <definedName name="_xlnm.Print_Area" localSheetId="4">'NW374'!$A$1:$AA$54</definedName>
    <definedName name="_xlnm.Print_Area" localSheetId="5">'NW375'!$A$1:$AA$54</definedName>
    <definedName name="_xlnm.Print_Area" localSheetId="7">'NW381'!$A$1:$AA$54</definedName>
    <definedName name="_xlnm.Print_Area" localSheetId="8">'NW382'!$A$1:$AA$54</definedName>
    <definedName name="_xlnm.Print_Area" localSheetId="9">'NW383'!$A$1:$AA$54</definedName>
    <definedName name="_xlnm.Print_Area" localSheetId="10">'NW384'!$A$1:$AA$54</definedName>
    <definedName name="_xlnm.Print_Area" localSheetId="11">'NW385'!$A$1:$AA$54</definedName>
    <definedName name="_xlnm.Print_Area" localSheetId="13">'NW392'!$A$1:$AA$54</definedName>
    <definedName name="_xlnm.Print_Area" localSheetId="14">'NW393'!$A$1:$AA$54</definedName>
    <definedName name="_xlnm.Print_Area" localSheetId="15">'NW394'!$A$1:$AA$54</definedName>
    <definedName name="_xlnm.Print_Area" localSheetId="16">'NW396'!$A$1:$AA$54</definedName>
    <definedName name="_xlnm.Print_Area" localSheetId="17">'NW397'!$A$1:$AA$54</definedName>
    <definedName name="_xlnm.Print_Area" localSheetId="19">'NW403'!$A$1:$AA$54</definedName>
    <definedName name="_xlnm.Print_Area" localSheetId="20">'NW404'!$A$1:$AA$54</definedName>
    <definedName name="_xlnm.Print_Area" localSheetId="21">'NW405'!$A$1:$AA$54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<sst xmlns="http://schemas.openxmlformats.org/spreadsheetml/2006/main" count="1748" uniqueCount="95">
  <si>
    <t>North West: Moretele(NW371) - Table C6 Quarterly Budget Statement - Financial Position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</si>
  <si>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</si>
  <si>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</si>
  <si>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</si>
  <si>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</si>
  <si>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</si>
  <si>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</si>
  <si>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</si>
  <si>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</si>
  <si>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</si>
  <si>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</si>
  <si>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</si>
  <si>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</si>
  <si>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</si>
  <si>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</si>
  <si>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</si>
  <si>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</si>
  <si>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</si>
  <si>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</si>
  <si>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</si>
  <si>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</si>
  <si>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</si>
  <si>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</si>
  <si>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</si>
  <si>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</si>
  <si>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</si>
  <si>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</si>
  <si>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</si>
  <si>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</si>
  <si>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</si>
  <si>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</si>
  <si>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</si>
  <si>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</si>
  <si>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</si>
  <si>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deposits and investments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</si>
  <si>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</si>
  <si>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</si>
  <si>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</si>
  <si>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</si>
  <si>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</si>
  <si>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</si>
  <si>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</si>
  <si>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</si>
  <si>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</si>
  <si>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</si>
  <si>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</si>
  <si>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</si>
  <si>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</si>
  <si>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</si>
  <si>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</si>
  <si>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</si>
  <si>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</si>
  <si>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</si>
  <si>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</si>
  <si>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</si>
  <si>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</si>
  <si>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</si>
  <si>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</si>
  <si>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</si>
  <si>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</si>
  <si>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Financial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</si>
  <si>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</si>
  <si>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</si>
  <si>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</si>
  <si>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</si>
  <si>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</si>
  <si>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</si>
  <si>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</si>
  <si>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</si>
  <si>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North West: Madibeng(NW372) - Table C6 Quarterly Budget Statement - Financial Position ( All ) for 4th Quarter ended 30 June 2020 (Figures Finalised as at 2020/07/30)</t>
  </si>
  <si>
    <t>North West: Rustenburg(NW373) - Table C6 Quarterly Budget Statement - Financial Position ( All ) for 4th Quarter ended 30 June 2020 (Figures Finalised as at 2020/07/30)</t>
  </si>
  <si>
    <t>North West: Kgetlengrivier(NW374) - Table C6 Quarterly Budget Statement - Financial Position ( All ) for 4th Quarter ended 30 June 2020 (Figures Finalised as at 2020/07/30)</t>
  </si>
  <si>
    <t>North West: Moses Kotane(NW375) - Table C6 Quarterly Budget Statement - Financial Position ( All ) for 4th Quarter ended 30 June 2020 (Figures Finalised as at 2020/07/30)</t>
  </si>
  <si>
    <t>North West: Bojanala Platinum(DC37) - Table C6 Quarterly Budget Statement - Financial Position ( All ) for 4th Quarter ended 30 June 2020 (Figures Finalised as at 2020/07/30)</t>
  </si>
  <si>
    <t>North West: Ratlou(NW381) - Table C6 Quarterly Budget Statement - Financial Position ( All ) for 4th Quarter ended 30 June 2020 (Figures Finalised as at 2020/07/30)</t>
  </si>
  <si>
    <t>North West: Tswaing(NW382) - Table C6 Quarterly Budget Statement - Financial Position ( All ) for 4th Quarter ended 30 June 2020 (Figures Finalised as at 2020/07/30)</t>
  </si>
  <si>
    <t>North West: Mafikeng(NW383) - Table C6 Quarterly Budget Statement - Financial Position ( All ) for 4th Quarter ended 30 June 2020 (Figures Finalised as at 2020/07/30)</t>
  </si>
  <si>
    <t>North West: Ditsobotla(NW384) - Table C6 Quarterly Budget Statement - Financial Position ( All ) for 4th Quarter ended 30 June 2020 (Figures Finalised as at 2020/07/30)</t>
  </si>
  <si>
    <t>North West: Ramotshere Moiloa(NW385) - Table C6 Quarterly Budget Statement - Financial Position ( All ) for 4th Quarter ended 30 June 2020 (Figures Finalised as at 2020/07/30)</t>
  </si>
  <si>
    <t>North West: Ngaka Modiri Molema(DC38) - Table C6 Quarterly Budget Statement - Financial Position ( All ) for 4th Quarter ended 30 June 2020 (Figures Finalised as at 2020/07/30)</t>
  </si>
  <si>
    <t>North West: Naledi (NW)(NW392) - Table C6 Quarterly Budget Statement - Financial Position ( All ) for 4th Quarter ended 30 June 2020 (Figures Finalised as at 2020/07/30)</t>
  </si>
  <si>
    <t>North West: Mamusa(NW393) - Table C6 Quarterly Budget Statement - Financial Position ( All ) for 4th Quarter ended 30 June 2020 (Figures Finalised as at 2020/07/30)</t>
  </si>
  <si>
    <t>North West: Greater Taung(NW394) - Table C6 Quarterly Budget Statement - Financial Position ( All ) for 4th Quarter ended 30 June 2020 (Figures Finalised as at 2020/07/30)</t>
  </si>
  <si>
    <t>North West: Lekwa-Teemane(NW396) - Table C6 Quarterly Budget Statement - Financial Position ( All ) for 4th Quarter ended 30 June 2020 (Figures Finalised as at 2020/07/30)</t>
  </si>
  <si>
    <t>North West: Kagisano-Molopo(NW397) - Table C6 Quarterly Budget Statement - Financial Position ( All ) for 4th Quarter ended 30 June 2020 (Figures Finalised as at 2020/07/30)</t>
  </si>
  <si>
    <t>North West: Dr Ruth Segomotsi Mompati(DC39) - Table C6 Quarterly Budget Statement - Financial Position ( All ) for 4th Quarter ended 30 June 2020 (Figures Finalised as at 2020/07/30)</t>
  </si>
  <si>
    <t>North West: City of Matlosana(NW403) - Table C6 Quarterly Budget Statement - Financial Position ( All ) for 4th Quarter ended 30 June 2020 (Figures Finalised as at 2020/07/30)</t>
  </si>
  <si>
    <t>North West: Maquassi Hills(NW404) - Table C6 Quarterly Budget Statement - Financial Position ( All ) for 4th Quarter ended 30 June 2020 (Figures Finalised as at 2020/07/30)</t>
  </si>
  <si>
    <t>North West: J B Marks(NW405) - Table C6 Quarterly Budget Statement - Financial Position ( All ) for 4th Quarter ended 30 June 2020 (Figures Finalised as at 2020/07/30)</t>
  </si>
  <si>
    <t>North West: Dr Kenneth Kaunda(DC40) - Table C6 Quarterly Budget Statement - Financial Position ( All ) for 4th Quarter ended 30 June 2020 (Figures Finalised as at 2020/07/30)</t>
  </si>
  <si>
    <t>Summary - Table C6 Quarterly Budget Statement - Financial Position ( All ) for 4th Quarter ended 30 June 2020 (Figures Finalised as at 2020/07/30)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</si>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</sst>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-408216567</v>
      </c>
      <c r="D6" s="18"/>
      <c r="E6" s="19">
        <v>-954899916</v>
      </c>
      <c r="F6" s="20">
        <v>-60862127</v>
      </c>
      <c r="G6" s="20">
        <v>-518437770</v>
      </c>
      <c r="H6" s="20">
        <v>577135293</v>
      </c>
      <c r="I6" s="20">
        <v>676854348</v>
      </c>
      <c r="J6" s="20">
        <v>735551871</v>
      </c>
      <c r="K6" s="20">
        <v>140920477</v>
      </c>
      <c r="L6" s="20">
        <v>599661767</v>
      </c>
      <c r="M6" s="20">
        <v>318743578</v>
      </c>
      <c r="N6" s="20">
        <v>1059325822</v>
      </c>
      <c r="O6" s="20">
        <v>-1067233427</v>
      </c>
      <c r="P6" s="20">
        <v>-50308973</v>
      </c>
      <c r="Q6" s="20">
        <v>-397461757</v>
      </c>
      <c r="R6" s="20">
        <v>-1515004157</v>
      </c>
      <c r="S6" s="20">
        <v>-372754390</v>
      </c>
      <c r="T6" s="20">
        <v>31225918</v>
      </c>
      <c r="U6" s="20">
        <v>-904244888</v>
      </c>
      <c r="V6" s="20">
        <v>-1245773360</v>
      </c>
      <c r="W6" s="20">
        <v>-965899824</v>
      </c>
      <c r="X6" s="20">
        <v>-59999646</v>
      </c>
      <c r="Y6" s="20">
        <v>-905900178</v>
      </c>
      <c r="Z6" s="21">
        <v>1509.84</v>
      </c>
      <c r="AA6" s="22">
        <v>-60862127</v>
      </c>
    </row>
    <row r="7" spans="1:27" ht="12.75">
      <c r="A7" s="23" t="s">
        <v>34</v>
      </c>
      <c r="B7" s="17"/>
      <c r="C7" s="18">
        <v>577073373</v>
      </c>
      <c r="D7" s="18"/>
      <c r="E7" s="19">
        <v>674739065</v>
      </c>
      <c r="F7" s="20">
        <v>748198613</v>
      </c>
      <c r="G7" s="20">
        <v>590263753</v>
      </c>
      <c r="H7" s="20">
        <v>226016472</v>
      </c>
      <c r="I7" s="20">
        <v>-109583485</v>
      </c>
      <c r="J7" s="20">
        <v>706696740</v>
      </c>
      <c r="K7" s="20">
        <v>-514604744</v>
      </c>
      <c r="L7" s="20">
        <v>-52656833</v>
      </c>
      <c r="M7" s="20">
        <v>117436468</v>
      </c>
      <c r="N7" s="20">
        <v>-449825109</v>
      </c>
      <c r="O7" s="20">
        <v>289350028</v>
      </c>
      <c r="P7" s="20">
        <v>508079469</v>
      </c>
      <c r="Q7" s="20">
        <v>394105672</v>
      </c>
      <c r="R7" s="20">
        <v>1191535169</v>
      </c>
      <c r="S7" s="20">
        <v>132265771</v>
      </c>
      <c r="T7" s="20">
        <v>-119880957</v>
      </c>
      <c r="U7" s="20">
        <v>-134732070</v>
      </c>
      <c r="V7" s="20">
        <v>-122347256</v>
      </c>
      <c r="W7" s="20">
        <v>1326059544</v>
      </c>
      <c r="X7" s="20">
        <v>748198613</v>
      </c>
      <c r="Y7" s="20">
        <v>577860931</v>
      </c>
      <c r="Z7" s="21">
        <v>77.23</v>
      </c>
      <c r="AA7" s="22">
        <v>748198613</v>
      </c>
    </row>
    <row r="8" spans="1:27" ht="12.75">
      <c r="A8" s="23" t="s">
        <v>35</v>
      </c>
      <c r="B8" s="17"/>
      <c r="C8" s="18">
        <v>2028231128</v>
      </c>
      <c r="D8" s="18"/>
      <c r="E8" s="19">
        <v>5696638637</v>
      </c>
      <c r="F8" s="20">
        <v>6456729609</v>
      </c>
      <c r="G8" s="20">
        <v>3507787723</v>
      </c>
      <c r="H8" s="20">
        <v>-861794968</v>
      </c>
      <c r="I8" s="20">
        <v>303938965</v>
      </c>
      <c r="J8" s="20">
        <v>2949931720</v>
      </c>
      <c r="K8" s="20">
        <v>895156155</v>
      </c>
      <c r="L8" s="20">
        <v>1330410528</v>
      </c>
      <c r="M8" s="20">
        <v>23845027</v>
      </c>
      <c r="N8" s="20">
        <v>2249411710</v>
      </c>
      <c r="O8" s="20">
        <v>497315398</v>
      </c>
      <c r="P8" s="20">
        <v>448325281</v>
      </c>
      <c r="Q8" s="20">
        <v>444471752</v>
      </c>
      <c r="R8" s="20">
        <v>1390112431</v>
      </c>
      <c r="S8" s="20">
        <v>288424115</v>
      </c>
      <c r="T8" s="20">
        <v>647070963</v>
      </c>
      <c r="U8" s="20">
        <v>161227415</v>
      </c>
      <c r="V8" s="20">
        <v>1096722493</v>
      </c>
      <c r="W8" s="20">
        <v>7686178354</v>
      </c>
      <c r="X8" s="20">
        <v>6456729609</v>
      </c>
      <c r="Y8" s="20">
        <v>1229448745</v>
      </c>
      <c r="Z8" s="21">
        <v>19.04</v>
      </c>
      <c r="AA8" s="22">
        <v>6456729609</v>
      </c>
    </row>
    <row r="9" spans="1:27" ht="12.75">
      <c r="A9" s="23" t="s">
        <v>36</v>
      </c>
      <c r="B9" s="17"/>
      <c r="C9" s="18">
        <v>2490884706</v>
      </c>
      <c r="D9" s="18"/>
      <c r="E9" s="19">
        <v>570970046</v>
      </c>
      <c r="F9" s="20">
        <v>588393416</v>
      </c>
      <c r="G9" s="20">
        <v>2221924892</v>
      </c>
      <c r="H9" s="20">
        <v>204770755</v>
      </c>
      <c r="I9" s="20">
        <v>148658104</v>
      </c>
      <c r="J9" s="20">
        <v>2575353751</v>
      </c>
      <c r="K9" s="20">
        <v>262723049</v>
      </c>
      <c r="L9" s="20">
        <v>171327008</v>
      </c>
      <c r="M9" s="20">
        <v>312672486</v>
      </c>
      <c r="N9" s="20">
        <v>746722543</v>
      </c>
      <c r="O9" s="20">
        <v>245274513</v>
      </c>
      <c r="P9" s="20">
        <v>331608072</v>
      </c>
      <c r="Q9" s="20">
        <v>287499243</v>
      </c>
      <c r="R9" s="20">
        <v>864381828</v>
      </c>
      <c r="S9" s="20">
        <v>256843110</v>
      </c>
      <c r="T9" s="20">
        <v>102839598</v>
      </c>
      <c r="U9" s="20">
        <v>77230247</v>
      </c>
      <c r="V9" s="20">
        <v>436912955</v>
      </c>
      <c r="W9" s="20">
        <v>4623371077</v>
      </c>
      <c r="X9" s="20">
        <v>588280916</v>
      </c>
      <c r="Y9" s="20">
        <v>4035090161</v>
      </c>
      <c r="Z9" s="21">
        <v>685.91</v>
      </c>
      <c r="AA9" s="22">
        <v>588393416</v>
      </c>
    </row>
    <row r="10" spans="1:27" ht="12.75">
      <c r="A10" s="23" t="s">
        <v>37</v>
      </c>
      <c r="B10" s="17"/>
      <c r="C10" s="18">
        <v>-1315806</v>
      </c>
      <c r="D10" s="18"/>
      <c r="E10" s="19">
        <v>431806048</v>
      </c>
      <c r="F10" s="20">
        <v>3470889</v>
      </c>
      <c r="G10" s="24">
        <v>104415</v>
      </c>
      <c r="H10" s="24">
        <v>-24957</v>
      </c>
      <c r="I10" s="24">
        <v>-2082</v>
      </c>
      <c r="J10" s="20">
        <v>77376</v>
      </c>
      <c r="K10" s="24">
        <v>-1533</v>
      </c>
      <c r="L10" s="24">
        <v>-1542</v>
      </c>
      <c r="M10" s="20">
        <v>-2108</v>
      </c>
      <c r="N10" s="24">
        <v>-5183</v>
      </c>
      <c r="O10" s="24">
        <v>-2117</v>
      </c>
      <c r="P10" s="24">
        <v>-1568</v>
      </c>
      <c r="Q10" s="20">
        <v>-2135</v>
      </c>
      <c r="R10" s="24">
        <v>-5820</v>
      </c>
      <c r="S10" s="24">
        <v>-1886</v>
      </c>
      <c r="T10" s="20">
        <v>299</v>
      </c>
      <c r="U10" s="24">
        <v>45211</v>
      </c>
      <c r="V10" s="24">
        <v>43624</v>
      </c>
      <c r="W10" s="24">
        <v>109997</v>
      </c>
      <c r="X10" s="20">
        <v>3470889</v>
      </c>
      <c r="Y10" s="24">
        <v>-3360892</v>
      </c>
      <c r="Z10" s="25">
        <v>-96.83</v>
      </c>
      <c r="AA10" s="26">
        <v>3470889</v>
      </c>
    </row>
    <row r="11" spans="1:27" ht="12.75">
      <c r="A11" s="23" t="s">
        <v>38</v>
      </c>
      <c r="B11" s="17"/>
      <c r="C11" s="18">
        <v>410275636</v>
      </c>
      <c r="D11" s="18"/>
      <c r="E11" s="19">
        <v>237921490</v>
      </c>
      <c r="F11" s="20">
        <v>309610646</v>
      </c>
      <c r="G11" s="20">
        <v>140874855</v>
      </c>
      <c r="H11" s="20">
        <v>92589314</v>
      </c>
      <c r="I11" s="20">
        <v>5619534</v>
      </c>
      <c r="J11" s="20">
        <v>239083703</v>
      </c>
      <c r="K11" s="20">
        <v>4807545</v>
      </c>
      <c r="L11" s="20">
        <v>-7261822</v>
      </c>
      <c r="M11" s="20">
        <v>7838248</v>
      </c>
      <c r="N11" s="20">
        <v>5383971</v>
      </c>
      <c r="O11" s="20">
        <v>-92030253</v>
      </c>
      <c r="P11" s="20">
        <v>231563336</v>
      </c>
      <c r="Q11" s="20">
        <v>-3383299</v>
      </c>
      <c r="R11" s="20">
        <v>136149784</v>
      </c>
      <c r="S11" s="20">
        <v>10028549</v>
      </c>
      <c r="T11" s="20">
        <v>10123098</v>
      </c>
      <c r="U11" s="20">
        <v>20279296</v>
      </c>
      <c r="V11" s="20">
        <v>40430943</v>
      </c>
      <c r="W11" s="20">
        <v>421048401</v>
      </c>
      <c r="X11" s="20">
        <v>309610646</v>
      </c>
      <c r="Y11" s="20">
        <v>111437755</v>
      </c>
      <c r="Z11" s="21">
        <v>35.99</v>
      </c>
      <c r="AA11" s="22">
        <v>309610646</v>
      </c>
    </row>
    <row r="12" spans="1:27" ht="12.75">
      <c r="A12" s="27" t="s">
        <v>39</v>
      </c>
      <c r="B12" s="28"/>
      <c r="C12" s="29">
        <f aca="true" t="shared" si="0" ref="C12:Y12">SUM(C6:C11)</f>
        <v>5096932470</v>
      </c>
      <c r="D12" s="29">
        <f>SUM(D6:D11)</f>
        <v>0</v>
      </c>
      <c r="E12" s="30">
        <f t="shared" si="0"/>
        <v>6657175370</v>
      </c>
      <c r="F12" s="31">
        <f t="shared" si="0"/>
        <v>8045541046</v>
      </c>
      <c r="G12" s="31">
        <f t="shared" si="0"/>
        <v>5942517868</v>
      </c>
      <c r="H12" s="31">
        <f t="shared" si="0"/>
        <v>238691909</v>
      </c>
      <c r="I12" s="31">
        <f t="shared" si="0"/>
        <v>1025485384</v>
      </c>
      <c r="J12" s="31">
        <f t="shared" si="0"/>
        <v>7206695161</v>
      </c>
      <c r="K12" s="31">
        <f t="shared" si="0"/>
        <v>789000949</v>
      </c>
      <c r="L12" s="31">
        <f t="shared" si="0"/>
        <v>2041479106</v>
      </c>
      <c r="M12" s="31">
        <f t="shared" si="0"/>
        <v>780533699</v>
      </c>
      <c r="N12" s="31">
        <f t="shared" si="0"/>
        <v>3611013754</v>
      </c>
      <c r="O12" s="31">
        <f t="shared" si="0"/>
        <v>-127325858</v>
      </c>
      <c r="P12" s="31">
        <f t="shared" si="0"/>
        <v>1469265617</v>
      </c>
      <c r="Q12" s="31">
        <f t="shared" si="0"/>
        <v>725229476</v>
      </c>
      <c r="R12" s="31">
        <f t="shared" si="0"/>
        <v>2067169235</v>
      </c>
      <c r="S12" s="31">
        <f t="shared" si="0"/>
        <v>314805269</v>
      </c>
      <c r="T12" s="31">
        <f t="shared" si="0"/>
        <v>671378919</v>
      </c>
      <c r="U12" s="31">
        <f t="shared" si="0"/>
        <v>-780194789</v>
      </c>
      <c r="V12" s="31">
        <f t="shared" si="0"/>
        <v>205989399</v>
      </c>
      <c r="W12" s="31">
        <f t="shared" si="0"/>
        <v>13090867549</v>
      </c>
      <c r="X12" s="31">
        <f t="shared" si="0"/>
        <v>8046291027</v>
      </c>
      <c r="Y12" s="31">
        <f t="shared" si="0"/>
        <v>5044576522</v>
      </c>
      <c r="Z12" s="32">
        <f>+IF(X12&lt;&gt;0,+(Y12/X12)*100,0)</f>
        <v>62.69443281472796</v>
      </c>
      <c r="AA12" s="33">
        <f>SUM(AA6:AA11)</f>
        <v>8045541046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-405292</v>
      </c>
      <c r="D15" s="18"/>
      <c r="E15" s="19">
        <v>7267680</v>
      </c>
      <c r="F15" s="20">
        <v>7094944</v>
      </c>
      <c r="G15" s="20">
        <v>587965</v>
      </c>
      <c r="H15" s="20">
        <v>-609692</v>
      </c>
      <c r="I15" s="20">
        <v>855413</v>
      </c>
      <c r="J15" s="20">
        <v>833686</v>
      </c>
      <c r="K15" s="20">
        <v>-7693</v>
      </c>
      <c r="L15" s="20">
        <v>-850796</v>
      </c>
      <c r="M15" s="20">
        <v>2560</v>
      </c>
      <c r="N15" s="20">
        <v>-855929</v>
      </c>
      <c r="O15" s="20">
        <v>-7019</v>
      </c>
      <c r="P15" s="20">
        <v>2578</v>
      </c>
      <c r="Q15" s="20">
        <v>5172</v>
      </c>
      <c r="R15" s="20">
        <v>731</v>
      </c>
      <c r="S15" s="20">
        <v>6</v>
      </c>
      <c r="T15" s="20">
        <v>-622</v>
      </c>
      <c r="U15" s="20">
        <v>-251278</v>
      </c>
      <c r="V15" s="20">
        <v>-251894</v>
      </c>
      <c r="W15" s="20">
        <v>-273406</v>
      </c>
      <c r="X15" s="20">
        <v>7094944</v>
      </c>
      <c r="Y15" s="20">
        <v>-7368350</v>
      </c>
      <c r="Z15" s="21">
        <v>-103.85</v>
      </c>
      <c r="AA15" s="22">
        <v>7094944</v>
      </c>
    </row>
    <row r="16" spans="1:27" ht="12.75">
      <c r="A16" s="23" t="s">
        <v>42</v>
      </c>
      <c r="B16" s="17"/>
      <c r="C16" s="18">
        <v>60278031</v>
      </c>
      <c r="D16" s="18"/>
      <c r="E16" s="19">
        <v>55814841</v>
      </c>
      <c r="F16" s="20">
        <v>71280847</v>
      </c>
      <c r="G16" s="24">
        <v>9480465</v>
      </c>
      <c r="H16" s="24">
        <v>1904514</v>
      </c>
      <c r="I16" s="24">
        <v>-4933291</v>
      </c>
      <c r="J16" s="20">
        <v>6451688</v>
      </c>
      <c r="K16" s="24"/>
      <c r="L16" s="24">
        <v>-673683</v>
      </c>
      <c r="M16" s="20">
        <v>5663</v>
      </c>
      <c r="N16" s="24">
        <v>-668020</v>
      </c>
      <c r="O16" s="24">
        <v>43392</v>
      </c>
      <c r="P16" s="24"/>
      <c r="Q16" s="20"/>
      <c r="R16" s="24">
        <v>43392</v>
      </c>
      <c r="S16" s="24"/>
      <c r="T16" s="20"/>
      <c r="U16" s="24">
        <v>-261969</v>
      </c>
      <c r="V16" s="24">
        <v>-261969</v>
      </c>
      <c r="W16" s="24">
        <v>5565091</v>
      </c>
      <c r="X16" s="20">
        <v>71280847</v>
      </c>
      <c r="Y16" s="24">
        <v>-65715756</v>
      </c>
      <c r="Z16" s="25">
        <v>-92.19</v>
      </c>
      <c r="AA16" s="26">
        <v>71280847</v>
      </c>
    </row>
    <row r="17" spans="1:27" ht="12.75">
      <c r="A17" s="23" t="s">
        <v>43</v>
      </c>
      <c r="B17" s="17"/>
      <c r="C17" s="18">
        <v>1058608262</v>
      </c>
      <c r="D17" s="18"/>
      <c r="E17" s="19">
        <v>934998894</v>
      </c>
      <c r="F17" s="20">
        <v>1074002743</v>
      </c>
      <c r="G17" s="20">
        <v>979293849</v>
      </c>
      <c r="H17" s="20">
        <v>-759123</v>
      </c>
      <c r="I17" s="20">
        <v>59240853</v>
      </c>
      <c r="J17" s="20">
        <v>1037775579</v>
      </c>
      <c r="K17" s="20">
        <v>65930867</v>
      </c>
      <c r="L17" s="20">
        <v>6690014</v>
      </c>
      <c r="M17" s="20">
        <v>65930867</v>
      </c>
      <c r="N17" s="20">
        <v>138551748</v>
      </c>
      <c r="O17" s="20">
        <v>66090977</v>
      </c>
      <c r="P17" s="20">
        <v>65930867</v>
      </c>
      <c r="Q17" s="20">
        <v>65930867</v>
      </c>
      <c r="R17" s="20">
        <v>197952711</v>
      </c>
      <c r="S17" s="20">
        <v>65930867</v>
      </c>
      <c r="T17" s="20">
        <v>66492000</v>
      </c>
      <c r="U17" s="20"/>
      <c r="V17" s="20">
        <v>132422867</v>
      </c>
      <c r="W17" s="20">
        <v>1506702905</v>
      </c>
      <c r="X17" s="20">
        <v>1074002743</v>
      </c>
      <c r="Y17" s="20">
        <v>432700162</v>
      </c>
      <c r="Z17" s="21">
        <v>40.29</v>
      </c>
      <c r="AA17" s="22">
        <v>1074002743</v>
      </c>
    </row>
    <row r="18" spans="1:27" ht="12.75">
      <c r="A18" s="23" t="s">
        <v>44</v>
      </c>
      <c r="B18" s="17"/>
      <c r="C18" s="18"/>
      <c r="D18" s="18"/>
      <c r="E18" s="19">
        <v>20000</v>
      </c>
      <c r="F18" s="20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20000</v>
      </c>
      <c r="Y18" s="20">
        <v>-20000</v>
      </c>
      <c r="Z18" s="21">
        <v>-100</v>
      </c>
      <c r="AA18" s="22">
        <v>20000</v>
      </c>
    </row>
    <row r="19" spans="1:27" ht="12.75">
      <c r="A19" s="23" t="s">
        <v>45</v>
      </c>
      <c r="B19" s="17"/>
      <c r="C19" s="18">
        <v>22647796567</v>
      </c>
      <c r="D19" s="18"/>
      <c r="E19" s="19">
        <v>21983409978</v>
      </c>
      <c r="F19" s="20">
        <v>39758607546</v>
      </c>
      <c r="G19" s="20">
        <v>17181885629</v>
      </c>
      <c r="H19" s="20">
        <v>-81567468</v>
      </c>
      <c r="I19" s="20">
        <v>1242007314</v>
      </c>
      <c r="J19" s="20">
        <v>18342325475</v>
      </c>
      <c r="K19" s="20">
        <v>1112593774</v>
      </c>
      <c r="L19" s="20">
        <v>501196776</v>
      </c>
      <c r="M19" s="20">
        <v>932104526</v>
      </c>
      <c r="N19" s="20">
        <v>2545895076</v>
      </c>
      <c r="O19" s="20">
        <v>1061383922</v>
      </c>
      <c r="P19" s="20">
        <v>1273930423</v>
      </c>
      <c r="Q19" s="20">
        <v>1146976328</v>
      </c>
      <c r="R19" s="20">
        <v>3482290673</v>
      </c>
      <c r="S19" s="20">
        <v>939467656</v>
      </c>
      <c r="T19" s="20">
        <v>1074902040</v>
      </c>
      <c r="U19" s="20">
        <v>134216706</v>
      </c>
      <c r="V19" s="20">
        <v>2148586402</v>
      </c>
      <c r="W19" s="20">
        <v>26519097626</v>
      </c>
      <c r="X19" s="20">
        <v>39758607543</v>
      </c>
      <c r="Y19" s="20">
        <v>-13239509917</v>
      </c>
      <c r="Z19" s="21">
        <v>-33.3</v>
      </c>
      <c r="AA19" s="22">
        <v>39758607546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1968300</v>
      </c>
      <c r="D21" s="18"/>
      <c r="E21" s="19">
        <v>1791000</v>
      </c>
      <c r="F21" s="20">
        <v>1791000</v>
      </c>
      <c r="G21" s="20">
        <v>1916300</v>
      </c>
      <c r="H21" s="20">
        <v>-1916300</v>
      </c>
      <c r="I21" s="20">
        <v>1968300</v>
      </c>
      <c r="J21" s="20">
        <v>1968300</v>
      </c>
      <c r="K21" s="20"/>
      <c r="L21" s="20">
        <v>-1968300</v>
      </c>
      <c r="M21" s="20"/>
      <c r="N21" s="20">
        <v>-1968300</v>
      </c>
      <c r="O21" s="20"/>
      <c r="P21" s="20"/>
      <c r="Q21" s="20"/>
      <c r="R21" s="20"/>
      <c r="S21" s="20"/>
      <c r="T21" s="20"/>
      <c r="U21" s="20"/>
      <c r="V21" s="20"/>
      <c r="W21" s="20"/>
      <c r="X21" s="20">
        <v>1791000</v>
      </c>
      <c r="Y21" s="20">
        <v>-1791000</v>
      </c>
      <c r="Z21" s="21">
        <v>-100</v>
      </c>
      <c r="AA21" s="22">
        <v>1791000</v>
      </c>
    </row>
    <row r="22" spans="1:27" ht="12.75">
      <c r="A22" s="23" t="s">
        <v>47</v>
      </c>
      <c r="B22" s="17"/>
      <c r="C22" s="18">
        <v>139857031</v>
      </c>
      <c r="D22" s="18"/>
      <c r="E22" s="19">
        <v>64900905</v>
      </c>
      <c r="F22" s="20">
        <v>97271597</v>
      </c>
      <c r="G22" s="20">
        <v>79126996</v>
      </c>
      <c r="H22" s="20">
        <v>-31182331</v>
      </c>
      <c r="I22" s="20">
        <v>-1441</v>
      </c>
      <c r="J22" s="20">
        <v>47943224</v>
      </c>
      <c r="K22" s="20">
        <v>23948</v>
      </c>
      <c r="L22" s="20"/>
      <c r="M22" s="20">
        <v>1558</v>
      </c>
      <c r="N22" s="20">
        <v>25506</v>
      </c>
      <c r="O22" s="20">
        <v>8104</v>
      </c>
      <c r="P22" s="20">
        <v>1567582</v>
      </c>
      <c r="Q22" s="20">
        <v>-4077</v>
      </c>
      <c r="R22" s="20">
        <v>1571609</v>
      </c>
      <c r="S22" s="20">
        <v>-23321354</v>
      </c>
      <c r="T22" s="20">
        <v>-102709</v>
      </c>
      <c r="U22" s="20">
        <v>338129</v>
      </c>
      <c r="V22" s="20">
        <v>-23085934</v>
      </c>
      <c r="W22" s="20">
        <v>26454405</v>
      </c>
      <c r="X22" s="20">
        <v>97271597</v>
      </c>
      <c r="Y22" s="20">
        <v>-70817192</v>
      </c>
      <c r="Z22" s="21">
        <v>-72.8</v>
      </c>
      <c r="AA22" s="22">
        <v>97271597</v>
      </c>
    </row>
    <row r="23" spans="1:27" ht="12.75">
      <c r="A23" s="23" t="s">
        <v>48</v>
      </c>
      <c r="B23" s="17"/>
      <c r="C23" s="18">
        <v>18575274</v>
      </c>
      <c r="D23" s="18"/>
      <c r="E23" s="19">
        <v>144904889</v>
      </c>
      <c r="F23" s="20">
        <v>116777564</v>
      </c>
      <c r="G23" s="24">
        <v>379961256</v>
      </c>
      <c r="H23" s="24">
        <v>-2592768</v>
      </c>
      <c r="I23" s="24">
        <v>-473784405</v>
      </c>
      <c r="J23" s="20">
        <v>-96415917</v>
      </c>
      <c r="K23" s="24"/>
      <c r="L23" s="24">
        <v>-953000</v>
      </c>
      <c r="M23" s="20"/>
      <c r="N23" s="24">
        <v>-953000</v>
      </c>
      <c r="O23" s="24"/>
      <c r="P23" s="24"/>
      <c r="Q23" s="20"/>
      <c r="R23" s="24"/>
      <c r="S23" s="24"/>
      <c r="T23" s="20"/>
      <c r="U23" s="24"/>
      <c r="V23" s="24"/>
      <c r="W23" s="24">
        <v>-97368917</v>
      </c>
      <c r="X23" s="20">
        <v>116777564</v>
      </c>
      <c r="Y23" s="24">
        <v>-214146481</v>
      </c>
      <c r="Z23" s="25">
        <v>-183.38</v>
      </c>
      <c r="AA23" s="26">
        <v>116777564</v>
      </c>
    </row>
    <row r="24" spans="1:27" ht="12.75">
      <c r="A24" s="27" t="s">
        <v>49</v>
      </c>
      <c r="B24" s="35"/>
      <c r="C24" s="29">
        <f aca="true" t="shared" si="1" ref="C24:Y24">SUM(C15:C23)</f>
        <v>23926678173</v>
      </c>
      <c r="D24" s="29">
        <f>SUM(D15:D23)</f>
        <v>0</v>
      </c>
      <c r="E24" s="36">
        <f t="shared" si="1"/>
        <v>23193108187</v>
      </c>
      <c r="F24" s="37">
        <f t="shared" si="1"/>
        <v>41126846241</v>
      </c>
      <c r="G24" s="37">
        <f t="shared" si="1"/>
        <v>18632252460</v>
      </c>
      <c r="H24" s="37">
        <f t="shared" si="1"/>
        <v>-116723168</v>
      </c>
      <c r="I24" s="37">
        <f t="shared" si="1"/>
        <v>825352743</v>
      </c>
      <c r="J24" s="37">
        <f t="shared" si="1"/>
        <v>19340882035</v>
      </c>
      <c r="K24" s="37">
        <f t="shared" si="1"/>
        <v>1178540896</v>
      </c>
      <c r="L24" s="37">
        <f t="shared" si="1"/>
        <v>503441011</v>
      </c>
      <c r="M24" s="37">
        <f t="shared" si="1"/>
        <v>998045174</v>
      </c>
      <c r="N24" s="37">
        <f t="shared" si="1"/>
        <v>2680027081</v>
      </c>
      <c r="O24" s="37">
        <f t="shared" si="1"/>
        <v>1127519376</v>
      </c>
      <c r="P24" s="37">
        <f t="shared" si="1"/>
        <v>1341431450</v>
      </c>
      <c r="Q24" s="37">
        <f t="shared" si="1"/>
        <v>1212908290</v>
      </c>
      <c r="R24" s="37">
        <f t="shared" si="1"/>
        <v>3681859116</v>
      </c>
      <c r="S24" s="37">
        <f t="shared" si="1"/>
        <v>982077175</v>
      </c>
      <c r="T24" s="37">
        <f t="shared" si="1"/>
        <v>1141290709</v>
      </c>
      <c r="U24" s="37">
        <f t="shared" si="1"/>
        <v>134041588</v>
      </c>
      <c r="V24" s="37">
        <f t="shared" si="1"/>
        <v>2257409472</v>
      </c>
      <c r="W24" s="37">
        <f t="shared" si="1"/>
        <v>27960177704</v>
      </c>
      <c r="X24" s="37">
        <f t="shared" si="1"/>
        <v>41126846238</v>
      </c>
      <c r="Y24" s="37">
        <f t="shared" si="1"/>
        <v>-13166668534</v>
      </c>
      <c r="Z24" s="38">
        <f>+IF(X24&lt;&gt;0,+(Y24/X24)*100,0)</f>
        <v>-32.01477803040094</v>
      </c>
      <c r="AA24" s="39">
        <f>SUM(AA15:AA23)</f>
        <v>41126846241</v>
      </c>
    </row>
    <row r="25" spans="1:27" ht="12.75">
      <c r="A25" s="27" t="s">
        <v>50</v>
      </c>
      <c r="B25" s="28"/>
      <c r="C25" s="29">
        <f aca="true" t="shared" si="2" ref="C25:Y25">+C12+C24</f>
        <v>29023610643</v>
      </c>
      <c r="D25" s="29">
        <f>+D12+D24</f>
        <v>0</v>
      </c>
      <c r="E25" s="30">
        <f t="shared" si="2"/>
        <v>29850283557</v>
      </c>
      <c r="F25" s="31">
        <f t="shared" si="2"/>
        <v>49172387287</v>
      </c>
      <c r="G25" s="31">
        <f t="shared" si="2"/>
        <v>24574770328</v>
      </c>
      <c r="H25" s="31">
        <f t="shared" si="2"/>
        <v>121968741</v>
      </c>
      <c r="I25" s="31">
        <f t="shared" si="2"/>
        <v>1850838127</v>
      </c>
      <c r="J25" s="31">
        <f t="shared" si="2"/>
        <v>26547577196</v>
      </c>
      <c r="K25" s="31">
        <f t="shared" si="2"/>
        <v>1967541845</v>
      </c>
      <c r="L25" s="31">
        <f t="shared" si="2"/>
        <v>2544920117</v>
      </c>
      <c r="M25" s="31">
        <f t="shared" si="2"/>
        <v>1778578873</v>
      </c>
      <c r="N25" s="31">
        <f t="shared" si="2"/>
        <v>6291040835</v>
      </c>
      <c r="O25" s="31">
        <f t="shared" si="2"/>
        <v>1000193518</v>
      </c>
      <c r="P25" s="31">
        <f t="shared" si="2"/>
        <v>2810697067</v>
      </c>
      <c r="Q25" s="31">
        <f t="shared" si="2"/>
        <v>1938137766</v>
      </c>
      <c r="R25" s="31">
        <f t="shared" si="2"/>
        <v>5749028351</v>
      </c>
      <c r="S25" s="31">
        <f t="shared" si="2"/>
        <v>1296882444</v>
      </c>
      <c r="T25" s="31">
        <f t="shared" si="2"/>
        <v>1812669628</v>
      </c>
      <c r="U25" s="31">
        <f t="shared" si="2"/>
        <v>-646153201</v>
      </c>
      <c r="V25" s="31">
        <f t="shared" si="2"/>
        <v>2463398871</v>
      </c>
      <c r="W25" s="31">
        <f t="shared" si="2"/>
        <v>41051045253</v>
      </c>
      <c r="X25" s="31">
        <f t="shared" si="2"/>
        <v>49173137265</v>
      </c>
      <c r="Y25" s="31">
        <f t="shared" si="2"/>
        <v>-8122092012</v>
      </c>
      <c r="Z25" s="32">
        <f>+IF(X25&lt;&gt;0,+(Y25/X25)*100,0)</f>
        <v>-16.517335406584007</v>
      </c>
      <c r="AA25" s="33">
        <f>+AA12+AA24</f>
        <v>49172387287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>
        <v>62375000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92990598</v>
      </c>
      <c r="D30" s="18"/>
      <c r="E30" s="19">
        <v>244620428</v>
      </c>
      <c r="F30" s="20">
        <v>224694716</v>
      </c>
      <c r="G30" s="20">
        <v>118096572</v>
      </c>
      <c r="H30" s="20">
        <v>18950539</v>
      </c>
      <c r="I30" s="20">
        <v>-350327</v>
      </c>
      <c r="J30" s="20">
        <v>136696784</v>
      </c>
      <c r="K30" s="20">
        <v>24721094</v>
      </c>
      <c r="L30" s="20">
        <v>22424405</v>
      </c>
      <c r="M30" s="20">
        <v>26646524</v>
      </c>
      <c r="N30" s="20">
        <v>73792023</v>
      </c>
      <c r="O30" s="20">
        <v>20010804</v>
      </c>
      <c r="P30" s="20">
        <v>25276784</v>
      </c>
      <c r="Q30" s="20">
        <v>24233245</v>
      </c>
      <c r="R30" s="20">
        <v>69520833</v>
      </c>
      <c r="S30" s="20">
        <v>24994470</v>
      </c>
      <c r="T30" s="20">
        <v>24862937</v>
      </c>
      <c r="U30" s="20">
        <v>17022</v>
      </c>
      <c r="V30" s="20">
        <v>49874429</v>
      </c>
      <c r="W30" s="20">
        <v>329884069</v>
      </c>
      <c r="X30" s="20">
        <v>224694716</v>
      </c>
      <c r="Y30" s="20">
        <v>105189353</v>
      </c>
      <c r="Z30" s="21">
        <v>46.81</v>
      </c>
      <c r="AA30" s="22">
        <v>224694716</v>
      </c>
    </row>
    <row r="31" spans="1:27" ht="12.75">
      <c r="A31" s="23" t="s">
        <v>55</v>
      </c>
      <c r="B31" s="17"/>
      <c r="C31" s="18">
        <v>140651294</v>
      </c>
      <c r="D31" s="18"/>
      <c r="E31" s="19">
        <v>103863825</v>
      </c>
      <c r="F31" s="20">
        <v>126577191</v>
      </c>
      <c r="G31" s="20">
        <v>118115095</v>
      </c>
      <c r="H31" s="20">
        <v>1657635</v>
      </c>
      <c r="I31" s="20">
        <v>9464517</v>
      </c>
      <c r="J31" s="20">
        <v>129237247</v>
      </c>
      <c r="K31" s="20">
        <v>2105836</v>
      </c>
      <c r="L31" s="20">
        <v>1005510</v>
      </c>
      <c r="M31" s="20">
        <v>2554595</v>
      </c>
      <c r="N31" s="20">
        <v>5665941</v>
      </c>
      <c r="O31" s="20">
        <v>2618352</v>
      </c>
      <c r="P31" s="20">
        <v>2632467</v>
      </c>
      <c r="Q31" s="20">
        <v>2514768</v>
      </c>
      <c r="R31" s="20">
        <v>7765587</v>
      </c>
      <c r="S31" s="20">
        <v>2124749</v>
      </c>
      <c r="T31" s="20">
        <v>2460148</v>
      </c>
      <c r="U31" s="20">
        <v>-12322</v>
      </c>
      <c r="V31" s="20">
        <v>4572575</v>
      </c>
      <c r="W31" s="20">
        <v>147241350</v>
      </c>
      <c r="X31" s="20">
        <v>126577191</v>
      </c>
      <c r="Y31" s="20">
        <v>20664159</v>
      </c>
      <c r="Z31" s="21">
        <v>16.33</v>
      </c>
      <c r="AA31" s="22">
        <v>126577191</v>
      </c>
    </row>
    <row r="32" spans="1:27" ht="12.75">
      <c r="A32" s="23" t="s">
        <v>56</v>
      </c>
      <c r="B32" s="17"/>
      <c r="C32" s="18">
        <v>7019157754</v>
      </c>
      <c r="D32" s="18"/>
      <c r="E32" s="19">
        <v>3884839418</v>
      </c>
      <c r="F32" s="20">
        <v>5079452346</v>
      </c>
      <c r="G32" s="20">
        <v>4263492934</v>
      </c>
      <c r="H32" s="20">
        <v>1529562285</v>
      </c>
      <c r="I32" s="20">
        <v>927201744</v>
      </c>
      <c r="J32" s="20">
        <v>6720256963</v>
      </c>
      <c r="K32" s="20">
        <v>336251403</v>
      </c>
      <c r="L32" s="20">
        <v>876647943</v>
      </c>
      <c r="M32" s="20">
        <v>482775196</v>
      </c>
      <c r="N32" s="20">
        <v>1695674542</v>
      </c>
      <c r="O32" s="20">
        <v>27017212</v>
      </c>
      <c r="P32" s="20">
        <v>812660642</v>
      </c>
      <c r="Q32" s="20">
        <v>642071963</v>
      </c>
      <c r="R32" s="20">
        <v>1481749817</v>
      </c>
      <c r="S32" s="20">
        <v>442072983</v>
      </c>
      <c r="T32" s="20">
        <v>524468044</v>
      </c>
      <c r="U32" s="20">
        <v>-320749943</v>
      </c>
      <c r="V32" s="20">
        <v>645791084</v>
      </c>
      <c r="W32" s="20">
        <v>10543472406</v>
      </c>
      <c r="X32" s="20">
        <v>5079452346</v>
      </c>
      <c r="Y32" s="20">
        <v>5464020060</v>
      </c>
      <c r="Z32" s="21">
        <v>107.57</v>
      </c>
      <c r="AA32" s="22">
        <v>5079452346</v>
      </c>
    </row>
    <row r="33" spans="1:27" ht="12.75">
      <c r="A33" s="23" t="s">
        <v>57</v>
      </c>
      <c r="B33" s="17"/>
      <c r="C33" s="18">
        <v>991209002</v>
      </c>
      <c r="D33" s="18"/>
      <c r="E33" s="19">
        <v>740766741</v>
      </c>
      <c r="F33" s="20">
        <v>834010230</v>
      </c>
      <c r="G33" s="20">
        <v>778223380</v>
      </c>
      <c r="H33" s="20">
        <v>94196578</v>
      </c>
      <c r="I33" s="20">
        <v>-597717</v>
      </c>
      <c r="J33" s="20">
        <v>871822241</v>
      </c>
      <c r="K33" s="20">
        <v>23136310</v>
      </c>
      <c r="L33" s="20">
        <v>23053993</v>
      </c>
      <c r="M33" s="20">
        <v>22768335</v>
      </c>
      <c r="N33" s="20">
        <v>68958638</v>
      </c>
      <c r="O33" s="20">
        <v>23127169</v>
      </c>
      <c r="P33" s="20">
        <v>23034230</v>
      </c>
      <c r="Q33" s="20">
        <v>23216986</v>
      </c>
      <c r="R33" s="20">
        <v>69378385</v>
      </c>
      <c r="S33" s="20">
        <v>23008513</v>
      </c>
      <c r="T33" s="20">
        <v>23244454</v>
      </c>
      <c r="U33" s="20">
        <v>48176755</v>
      </c>
      <c r="V33" s="20">
        <v>94429722</v>
      </c>
      <c r="W33" s="20">
        <v>1104588986</v>
      </c>
      <c r="X33" s="20">
        <v>834010230</v>
      </c>
      <c r="Y33" s="20">
        <v>270578756</v>
      </c>
      <c r="Z33" s="21">
        <v>32.44</v>
      </c>
      <c r="AA33" s="22">
        <v>834010230</v>
      </c>
    </row>
    <row r="34" spans="1:27" ht="12.75">
      <c r="A34" s="27" t="s">
        <v>58</v>
      </c>
      <c r="B34" s="28"/>
      <c r="C34" s="29">
        <f aca="true" t="shared" si="3" ref="C34:Y34">SUM(C29:C33)</f>
        <v>8244008648</v>
      </c>
      <c r="D34" s="29">
        <f>SUM(D29:D33)</f>
        <v>0</v>
      </c>
      <c r="E34" s="30">
        <f t="shared" si="3"/>
        <v>5036465412</v>
      </c>
      <c r="F34" s="31">
        <f t="shared" si="3"/>
        <v>6264734483</v>
      </c>
      <c r="G34" s="31">
        <f t="shared" si="3"/>
        <v>5277927981</v>
      </c>
      <c r="H34" s="31">
        <f t="shared" si="3"/>
        <v>1644367037</v>
      </c>
      <c r="I34" s="31">
        <f t="shared" si="3"/>
        <v>935718217</v>
      </c>
      <c r="J34" s="31">
        <f t="shared" si="3"/>
        <v>7858013235</v>
      </c>
      <c r="K34" s="31">
        <f t="shared" si="3"/>
        <v>386214643</v>
      </c>
      <c r="L34" s="31">
        <f t="shared" si="3"/>
        <v>923131851</v>
      </c>
      <c r="M34" s="31">
        <f t="shared" si="3"/>
        <v>534744650</v>
      </c>
      <c r="N34" s="31">
        <f t="shared" si="3"/>
        <v>1844091144</v>
      </c>
      <c r="O34" s="31">
        <f t="shared" si="3"/>
        <v>72773537</v>
      </c>
      <c r="P34" s="31">
        <f t="shared" si="3"/>
        <v>863604123</v>
      </c>
      <c r="Q34" s="31">
        <f t="shared" si="3"/>
        <v>692036962</v>
      </c>
      <c r="R34" s="31">
        <f t="shared" si="3"/>
        <v>1628414622</v>
      </c>
      <c r="S34" s="31">
        <f t="shared" si="3"/>
        <v>492200715</v>
      </c>
      <c r="T34" s="31">
        <f t="shared" si="3"/>
        <v>575035583</v>
      </c>
      <c r="U34" s="31">
        <f t="shared" si="3"/>
        <v>-272568488</v>
      </c>
      <c r="V34" s="31">
        <f t="shared" si="3"/>
        <v>794667810</v>
      </c>
      <c r="W34" s="31">
        <f t="shared" si="3"/>
        <v>12125186811</v>
      </c>
      <c r="X34" s="31">
        <f t="shared" si="3"/>
        <v>6264734483</v>
      </c>
      <c r="Y34" s="31">
        <f t="shared" si="3"/>
        <v>5860452328</v>
      </c>
      <c r="Z34" s="32">
        <f>+IF(X34&lt;&gt;0,+(Y34/X34)*100,0)</f>
        <v>93.54669928794172</v>
      </c>
      <c r="AA34" s="33">
        <f>SUM(AA29:AA33)</f>
        <v>6264734483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240703094</v>
      </c>
      <c r="D37" s="18"/>
      <c r="E37" s="19">
        <v>2114379821</v>
      </c>
      <c r="F37" s="20">
        <v>2304459587</v>
      </c>
      <c r="G37" s="20">
        <v>1142341387</v>
      </c>
      <c r="H37" s="20">
        <v>-1093513254</v>
      </c>
      <c r="I37" s="20">
        <v>81795374</v>
      </c>
      <c r="J37" s="20">
        <v>130623507</v>
      </c>
      <c r="K37" s="20">
        <v>27960475</v>
      </c>
      <c r="L37" s="20">
        <v>22652114</v>
      </c>
      <c r="M37" s="20">
        <v>9922246</v>
      </c>
      <c r="N37" s="20">
        <v>60534835</v>
      </c>
      <c r="O37" s="20">
        <v>40221777</v>
      </c>
      <c r="P37" s="20">
        <v>15126888</v>
      </c>
      <c r="Q37" s="20">
        <v>22189185</v>
      </c>
      <c r="R37" s="20">
        <v>77537850</v>
      </c>
      <c r="S37" s="20">
        <v>26148322</v>
      </c>
      <c r="T37" s="20">
        <v>20646508</v>
      </c>
      <c r="U37" s="20">
        <v>-7883043</v>
      </c>
      <c r="V37" s="20">
        <v>38911787</v>
      </c>
      <c r="W37" s="20">
        <v>307607979</v>
      </c>
      <c r="X37" s="20">
        <v>2304459587</v>
      </c>
      <c r="Y37" s="20">
        <v>-1996851608</v>
      </c>
      <c r="Z37" s="21">
        <v>-86.65</v>
      </c>
      <c r="AA37" s="22">
        <v>2304459587</v>
      </c>
    </row>
    <row r="38" spans="1:27" ht="12.75">
      <c r="A38" s="23" t="s">
        <v>57</v>
      </c>
      <c r="B38" s="17"/>
      <c r="C38" s="18">
        <v>708560676</v>
      </c>
      <c r="D38" s="18"/>
      <c r="E38" s="19">
        <v>707718088</v>
      </c>
      <c r="F38" s="20">
        <v>834755821</v>
      </c>
      <c r="G38" s="20">
        <v>626119807</v>
      </c>
      <c r="H38" s="20">
        <v>-31854451</v>
      </c>
      <c r="I38" s="20">
        <v>74192308</v>
      </c>
      <c r="J38" s="20">
        <v>668457664</v>
      </c>
      <c r="K38" s="20">
        <v>35767344</v>
      </c>
      <c r="L38" s="20">
        <v>-38698729</v>
      </c>
      <c r="M38" s="20">
        <v>35184884</v>
      </c>
      <c r="N38" s="20">
        <v>32253499</v>
      </c>
      <c r="O38" s="20">
        <v>35226857</v>
      </c>
      <c r="P38" s="20">
        <v>34876507</v>
      </c>
      <c r="Q38" s="20">
        <v>31100865</v>
      </c>
      <c r="R38" s="20">
        <v>101204229</v>
      </c>
      <c r="S38" s="20">
        <v>35283946</v>
      </c>
      <c r="T38" s="20">
        <v>35499972</v>
      </c>
      <c r="U38" s="20">
        <v>45847412</v>
      </c>
      <c r="V38" s="20">
        <v>116631330</v>
      </c>
      <c r="W38" s="20">
        <v>918546722</v>
      </c>
      <c r="X38" s="20">
        <v>834755821</v>
      </c>
      <c r="Y38" s="20">
        <v>83790901</v>
      </c>
      <c r="Z38" s="21">
        <v>10.04</v>
      </c>
      <c r="AA38" s="22">
        <v>834755821</v>
      </c>
    </row>
    <row r="39" spans="1:27" ht="12.75">
      <c r="A39" s="27" t="s">
        <v>61</v>
      </c>
      <c r="B39" s="35"/>
      <c r="C39" s="29">
        <f aca="true" t="shared" si="4" ref="C39:Y39">SUM(C37:C38)</f>
        <v>949263770</v>
      </c>
      <c r="D39" s="29">
        <f>SUM(D37:D38)</f>
        <v>0</v>
      </c>
      <c r="E39" s="36">
        <f t="shared" si="4"/>
        <v>2822097909</v>
      </c>
      <c r="F39" s="37">
        <f t="shared" si="4"/>
        <v>3139215408</v>
      </c>
      <c r="G39" s="37">
        <f t="shared" si="4"/>
        <v>1768461194</v>
      </c>
      <c r="H39" s="37">
        <f t="shared" si="4"/>
        <v>-1125367705</v>
      </c>
      <c r="I39" s="37">
        <f t="shared" si="4"/>
        <v>155987682</v>
      </c>
      <c r="J39" s="37">
        <f t="shared" si="4"/>
        <v>799081171</v>
      </c>
      <c r="K39" s="37">
        <f t="shared" si="4"/>
        <v>63727819</v>
      </c>
      <c r="L39" s="37">
        <f t="shared" si="4"/>
        <v>-16046615</v>
      </c>
      <c r="M39" s="37">
        <f t="shared" si="4"/>
        <v>45107130</v>
      </c>
      <c r="N39" s="37">
        <f t="shared" si="4"/>
        <v>92788334</v>
      </c>
      <c r="O39" s="37">
        <f t="shared" si="4"/>
        <v>75448634</v>
      </c>
      <c r="P39" s="37">
        <f t="shared" si="4"/>
        <v>50003395</v>
      </c>
      <c r="Q39" s="37">
        <f t="shared" si="4"/>
        <v>53290050</v>
      </c>
      <c r="R39" s="37">
        <f t="shared" si="4"/>
        <v>178742079</v>
      </c>
      <c r="S39" s="37">
        <f t="shared" si="4"/>
        <v>61432268</v>
      </c>
      <c r="T39" s="37">
        <f t="shared" si="4"/>
        <v>56146480</v>
      </c>
      <c r="U39" s="37">
        <f t="shared" si="4"/>
        <v>37964369</v>
      </c>
      <c r="V39" s="37">
        <f t="shared" si="4"/>
        <v>155543117</v>
      </c>
      <c r="W39" s="37">
        <f t="shared" si="4"/>
        <v>1226154701</v>
      </c>
      <c r="X39" s="37">
        <f t="shared" si="4"/>
        <v>3139215408</v>
      </c>
      <c r="Y39" s="37">
        <f t="shared" si="4"/>
        <v>-1913060707</v>
      </c>
      <c r="Z39" s="38">
        <f>+IF(X39&lt;&gt;0,+(Y39/X39)*100,0)</f>
        <v>-60.94072748638853</v>
      </c>
      <c r="AA39" s="39">
        <f>SUM(AA37:AA38)</f>
        <v>3139215408</v>
      </c>
    </row>
    <row r="40" spans="1:27" ht="12.75">
      <c r="A40" s="27" t="s">
        <v>62</v>
      </c>
      <c r="B40" s="28"/>
      <c r="C40" s="29">
        <f aca="true" t="shared" si="5" ref="C40:Y40">+C34+C39</f>
        <v>9193272418</v>
      </c>
      <c r="D40" s="29">
        <f>+D34+D39</f>
        <v>0</v>
      </c>
      <c r="E40" s="30">
        <f t="shared" si="5"/>
        <v>7858563321</v>
      </c>
      <c r="F40" s="31">
        <f t="shared" si="5"/>
        <v>9403949891</v>
      </c>
      <c r="G40" s="31">
        <f t="shared" si="5"/>
        <v>7046389175</v>
      </c>
      <c r="H40" s="31">
        <f t="shared" si="5"/>
        <v>518999332</v>
      </c>
      <c r="I40" s="31">
        <f t="shared" si="5"/>
        <v>1091705899</v>
      </c>
      <c r="J40" s="31">
        <f t="shared" si="5"/>
        <v>8657094406</v>
      </c>
      <c r="K40" s="31">
        <f t="shared" si="5"/>
        <v>449942462</v>
      </c>
      <c r="L40" s="31">
        <f t="shared" si="5"/>
        <v>907085236</v>
      </c>
      <c r="M40" s="31">
        <f t="shared" si="5"/>
        <v>579851780</v>
      </c>
      <c r="N40" s="31">
        <f t="shared" si="5"/>
        <v>1936879478</v>
      </c>
      <c r="O40" s="31">
        <f t="shared" si="5"/>
        <v>148222171</v>
      </c>
      <c r="P40" s="31">
        <f t="shared" si="5"/>
        <v>913607518</v>
      </c>
      <c r="Q40" s="31">
        <f t="shared" si="5"/>
        <v>745327012</v>
      </c>
      <c r="R40" s="31">
        <f t="shared" si="5"/>
        <v>1807156701</v>
      </c>
      <c r="S40" s="31">
        <f t="shared" si="5"/>
        <v>553632983</v>
      </c>
      <c r="T40" s="31">
        <f t="shared" si="5"/>
        <v>631182063</v>
      </c>
      <c r="U40" s="31">
        <f t="shared" si="5"/>
        <v>-234604119</v>
      </c>
      <c r="V40" s="31">
        <f t="shared" si="5"/>
        <v>950210927</v>
      </c>
      <c r="W40" s="31">
        <f t="shared" si="5"/>
        <v>13351341512</v>
      </c>
      <c r="X40" s="31">
        <f t="shared" si="5"/>
        <v>9403949891</v>
      </c>
      <c r="Y40" s="31">
        <f t="shared" si="5"/>
        <v>3947391621</v>
      </c>
      <c r="Z40" s="32">
        <f>+IF(X40&lt;&gt;0,+(Y40/X40)*100,0)</f>
        <v>41.975889565062765</v>
      </c>
      <c r="AA40" s="33">
        <f>+AA34+AA39</f>
        <v>9403949891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19830338225</v>
      </c>
      <c r="D42" s="43">
        <f>+D25-D40</f>
        <v>0</v>
      </c>
      <c r="E42" s="44">
        <f t="shared" si="6"/>
        <v>21991720236</v>
      </c>
      <c r="F42" s="45">
        <f t="shared" si="6"/>
        <v>39768437396</v>
      </c>
      <c r="G42" s="45">
        <f t="shared" si="6"/>
        <v>17528381153</v>
      </c>
      <c r="H42" s="45">
        <f t="shared" si="6"/>
        <v>-397030591</v>
      </c>
      <c r="I42" s="45">
        <f t="shared" si="6"/>
        <v>759132228</v>
      </c>
      <c r="J42" s="45">
        <f t="shared" si="6"/>
        <v>17890482790</v>
      </c>
      <c r="K42" s="45">
        <f t="shared" si="6"/>
        <v>1517599383</v>
      </c>
      <c r="L42" s="45">
        <f t="shared" si="6"/>
        <v>1637834881</v>
      </c>
      <c r="M42" s="45">
        <f t="shared" si="6"/>
        <v>1198727093</v>
      </c>
      <c r="N42" s="45">
        <f t="shared" si="6"/>
        <v>4354161357</v>
      </c>
      <c r="O42" s="45">
        <f t="shared" si="6"/>
        <v>851971347</v>
      </c>
      <c r="P42" s="45">
        <f t="shared" si="6"/>
        <v>1897089549</v>
      </c>
      <c r="Q42" s="45">
        <f t="shared" si="6"/>
        <v>1192810754</v>
      </c>
      <c r="R42" s="45">
        <f t="shared" si="6"/>
        <v>3941871650</v>
      </c>
      <c r="S42" s="45">
        <f t="shared" si="6"/>
        <v>743249461</v>
      </c>
      <c r="T42" s="45">
        <f t="shared" si="6"/>
        <v>1181487565</v>
      </c>
      <c r="U42" s="45">
        <f t="shared" si="6"/>
        <v>-411549082</v>
      </c>
      <c r="V42" s="45">
        <f t="shared" si="6"/>
        <v>1513187944</v>
      </c>
      <c r="W42" s="45">
        <f t="shared" si="6"/>
        <v>27699703741</v>
      </c>
      <c r="X42" s="45">
        <f t="shared" si="6"/>
        <v>39769187374</v>
      </c>
      <c r="Y42" s="45">
        <f t="shared" si="6"/>
        <v>-12069483633</v>
      </c>
      <c r="Z42" s="46">
        <f>+IF(X42&lt;&gt;0,+(Y42/X42)*100,0)</f>
        <v>-30.34883141939857</v>
      </c>
      <c r="AA42" s="47">
        <f>+AA25-AA40</f>
        <v>39768437396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23549599066</v>
      </c>
      <c r="D45" s="18"/>
      <c r="E45" s="19">
        <v>20583990513</v>
      </c>
      <c r="F45" s="20">
        <v>40763871704</v>
      </c>
      <c r="G45" s="20">
        <v>16856522205</v>
      </c>
      <c r="H45" s="20">
        <v>-792844709</v>
      </c>
      <c r="I45" s="20">
        <v>755912030</v>
      </c>
      <c r="J45" s="20">
        <v>16819589526</v>
      </c>
      <c r="K45" s="20">
        <v>838348396</v>
      </c>
      <c r="L45" s="20">
        <v>512323082</v>
      </c>
      <c r="M45" s="20">
        <v>452497235</v>
      </c>
      <c r="N45" s="20">
        <v>1803168713</v>
      </c>
      <c r="O45" s="20">
        <v>947252697</v>
      </c>
      <c r="P45" s="20">
        <v>837144254</v>
      </c>
      <c r="Q45" s="20">
        <v>884484629</v>
      </c>
      <c r="R45" s="20">
        <v>2668881580</v>
      </c>
      <c r="S45" s="20">
        <v>648923000</v>
      </c>
      <c r="T45" s="20">
        <v>999948873</v>
      </c>
      <c r="U45" s="20">
        <v>-18826341</v>
      </c>
      <c r="V45" s="20">
        <v>1630045532</v>
      </c>
      <c r="W45" s="20">
        <v>22921685351</v>
      </c>
      <c r="X45" s="20">
        <v>40764621704</v>
      </c>
      <c r="Y45" s="20">
        <v>-17842936353</v>
      </c>
      <c r="Z45" s="48">
        <v>-43.77</v>
      </c>
      <c r="AA45" s="22">
        <v>40763871704</v>
      </c>
    </row>
    <row r="46" spans="1:27" ht="12.75">
      <c r="A46" s="23" t="s">
        <v>67</v>
      </c>
      <c r="B46" s="17"/>
      <c r="C46" s="18">
        <v>-118676610</v>
      </c>
      <c r="D46" s="18"/>
      <c r="E46" s="19">
        <v>66333795</v>
      </c>
      <c r="F46" s="20">
        <v>-12384374</v>
      </c>
      <c r="G46" s="20">
        <v>6595006</v>
      </c>
      <c r="H46" s="20">
        <v>365468</v>
      </c>
      <c r="I46" s="20"/>
      <c r="J46" s="20">
        <v>6960474</v>
      </c>
      <c r="K46" s="20">
        <v>365468</v>
      </c>
      <c r="L46" s="20">
        <v>365468</v>
      </c>
      <c r="M46" s="20">
        <v>365468</v>
      </c>
      <c r="N46" s="20">
        <v>1096404</v>
      </c>
      <c r="O46" s="20">
        <v>365468</v>
      </c>
      <c r="P46" s="20">
        <v>365468</v>
      </c>
      <c r="Q46" s="20">
        <v>365468</v>
      </c>
      <c r="R46" s="20">
        <v>1096404</v>
      </c>
      <c r="S46" s="20">
        <v>365468</v>
      </c>
      <c r="T46" s="20">
        <v>365468</v>
      </c>
      <c r="U46" s="20"/>
      <c r="V46" s="20">
        <v>730936</v>
      </c>
      <c r="W46" s="20">
        <v>9884218</v>
      </c>
      <c r="X46" s="20">
        <v>-12384375</v>
      </c>
      <c r="Y46" s="20">
        <v>22268593</v>
      </c>
      <c r="Z46" s="48">
        <v>-179.81</v>
      </c>
      <c r="AA46" s="22">
        <v>-12384374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23430922456</v>
      </c>
      <c r="D48" s="51">
        <f>SUM(D45:D47)</f>
        <v>0</v>
      </c>
      <c r="E48" s="52">
        <f t="shared" si="7"/>
        <v>20650324308</v>
      </c>
      <c r="F48" s="53">
        <f t="shared" si="7"/>
        <v>40751487330</v>
      </c>
      <c r="G48" s="53">
        <f t="shared" si="7"/>
        <v>16863117211</v>
      </c>
      <c r="H48" s="53">
        <f t="shared" si="7"/>
        <v>-792479241</v>
      </c>
      <c r="I48" s="53">
        <f t="shared" si="7"/>
        <v>755912030</v>
      </c>
      <c r="J48" s="53">
        <f t="shared" si="7"/>
        <v>16826550000</v>
      </c>
      <c r="K48" s="53">
        <f t="shared" si="7"/>
        <v>838713864</v>
      </c>
      <c r="L48" s="53">
        <f t="shared" si="7"/>
        <v>512688550</v>
      </c>
      <c r="M48" s="53">
        <f t="shared" si="7"/>
        <v>452862703</v>
      </c>
      <c r="N48" s="53">
        <f t="shared" si="7"/>
        <v>1804265117</v>
      </c>
      <c r="O48" s="53">
        <f t="shared" si="7"/>
        <v>947618165</v>
      </c>
      <c r="P48" s="53">
        <f t="shared" si="7"/>
        <v>837509722</v>
      </c>
      <c r="Q48" s="53">
        <f t="shared" si="7"/>
        <v>884850097</v>
      </c>
      <c r="R48" s="53">
        <f t="shared" si="7"/>
        <v>2669977984</v>
      </c>
      <c r="S48" s="53">
        <f t="shared" si="7"/>
        <v>649288468</v>
      </c>
      <c r="T48" s="53">
        <f t="shared" si="7"/>
        <v>1000314341</v>
      </c>
      <c r="U48" s="53">
        <f t="shared" si="7"/>
        <v>-18826341</v>
      </c>
      <c r="V48" s="53">
        <f t="shared" si="7"/>
        <v>1630776468</v>
      </c>
      <c r="W48" s="53">
        <f t="shared" si="7"/>
        <v>22931569569</v>
      </c>
      <c r="X48" s="53">
        <f t="shared" si="7"/>
        <v>40752237329</v>
      </c>
      <c r="Y48" s="53">
        <f t="shared" si="7"/>
        <v>-17820667760</v>
      </c>
      <c r="Z48" s="54">
        <f>+IF(X48&lt;&gt;0,+(Y48/X48)*100,0)</f>
        <v>-43.72929912075896</v>
      </c>
      <c r="AA48" s="55">
        <f>SUM(AA45:AA47)</f>
        <v>40751487330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-32643434</v>
      </c>
      <c r="D6" s="18"/>
      <c r="E6" s="19">
        <v>-644673048</v>
      </c>
      <c r="F6" s="20">
        <v>-564150227</v>
      </c>
      <c r="G6" s="20">
        <v>78634108</v>
      </c>
      <c r="H6" s="20">
        <v>-9722841</v>
      </c>
      <c r="I6" s="20">
        <v>101103765</v>
      </c>
      <c r="J6" s="20">
        <v>170015032</v>
      </c>
      <c r="K6" s="20">
        <v>285992907</v>
      </c>
      <c r="L6" s="20">
        <v>16157946</v>
      </c>
      <c r="M6" s="20">
        <v>104787841</v>
      </c>
      <c r="N6" s="20">
        <v>406938694</v>
      </c>
      <c r="O6" s="20">
        <v>-309095116</v>
      </c>
      <c r="P6" s="20">
        <v>7357345</v>
      </c>
      <c r="Q6" s="20">
        <v>74534074</v>
      </c>
      <c r="R6" s="20">
        <v>-227203697</v>
      </c>
      <c r="S6" s="20">
        <v>-22336555</v>
      </c>
      <c r="T6" s="20">
        <v>13551808</v>
      </c>
      <c r="U6" s="20"/>
      <c r="V6" s="20">
        <v>-8784747</v>
      </c>
      <c r="W6" s="20">
        <v>340965282</v>
      </c>
      <c r="X6" s="20">
        <v>-564150227</v>
      </c>
      <c r="Y6" s="20">
        <v>905115509</v>
      </c>
      <c r="Z6" s="21">
        <v>-160.44</v>
      </c>
      <c r="AA6" s="22">
        <v>-564150227</v>
      </c>
    </row>
    <row r="7" spans="1:27" ht="12.75">
      <c r="A7" s="23" t="s">
        <v>34</v>
      </c>
      <c r="B7" s="17"/>
      <c r="C7" s="18">
        <v>40508017</v>
      </c>
      <c r="D7" s="18"/>
      <c r="E7" s="19">
        <v>5958096</v>
      </c>
      <c r="F7" s="20">
        <v>5958096</v>
      </c>
      <c r="G7" s="20">
        <v>40508017</v>
      </c>
      <c r="H7" s="20"/>
      <c r="I7" s="20">
        <v>-1124</v>
      </c>
      <c r="J7" s="20">
        <v>40506893</v>
      </c>
      <c r="K7" s="20">
        <v>-285304989</v>
      </c>
      <c r="L7" s="20"/>
      <c r="M7" s="20"/>
      <c r="N7" s="20">
        <v>-285304989</v>
      </c>
      <c r="O7" s="20">
        <v>309645037</v>
      </c>
      <c r="P7" s="20"/>
      <c r="Q7" s="20">
        <v>-2650</v>
      </c>
      <c r="R7" s="20">
        <v>309642387</v>
      </c>
      <c r="S7" s="20"/>
      <c r="T7" s="20"/>
      <c r="U7" s="20"/>
      <c r="V7" s="20"/>
      <c r="W7" s="20">
        <v>64844291</v>
      </c>
      <c r="X7" s="20">
        <v>5958096</v>
      </c>
      <c r="Y7" s="20">
        <v>58886195</v>
      </c>
      <c r="Z7" s="21">
        <v>988.34</v>
      </c>
      <c r="AA7" s="22">
        <v>5958096</v>
      </c>
    </row>
    <row r="8" spans="1:27" ht="12.75">
      <c r="A8" s="23" t="s">
        <v>35</v>
      </c>
      <c r="B8" s="17"/>
      <c r="C8" s="18">
        <v>294704914</v>
      </c>
      <c r="D8" s="18"/>
      <c r="E8" s="19">
        <v>622568268</v>
      </c>
      <c r="F8" s="20">
        <v>622568268</v>
      </c>
      <c r="G8" s="20">
        <v>445146389</v>
      </c>
      <c r="H8" s="20">
        <v>35573325</v>
      </c>
      <c r="I8" s="20">
        <v>-9305511</v>
      </c>
      <c r="J8" s="20">
        <v>471414203</v>
      </c>
      <c r="K8" s="20">
        <v>19722921</v>
      </c>
      <c r="L8" s="20">
        <v>9079724</v>
      </c>
      <c r="M8" s="20">
        <v>36181242</v>
      </c>
      <c r="N8" s="20">
        <v>64983887</v>
      </c>
      <c r="O8" s="20">
        <v>29447965</v>
      </c>
      <c r="P8" s="20">
        <v>25764677</v>
      </c>
      <c r="Q8" s="20">
        <v>20410911</v>
      </c>
      <c r="R8" s="20">
        <v>75623553</v>
      </c>
      <c r="S8" s="20">
        <v>44746065</v>
      </c>
      <c r="T8" s="20">
        <v>15505349</v>
      </c>
      <c r="U8" s="20"/>
      <c r="V8" s="20">
        <v>60251414</v>
      </c>
      <c r="W8" s="20">
        <v>672273057</v>
      </c>
      <c r="X8" s="20">
        <v>622568268</v>
      </c>
      <c r="Y8" s="20">
        <v>49704789</v>
      </c>
      <c r="Z8" s="21">
        <v>7.98</v>
      </c>
      <c r="AA8" s="22">
        <v>622568268</v>
      </c>
    </row>
    <row r="9" spans="1:27" ht="12.75">
      <c r="A9" s="23" t="s">
        <v>36</v>
      </c>
      <c r="B9" s="17"/>
      <c r="C9" s="18">
        <v>309715807</v>
      </c>
      <c r="D9" s="18"/>
      <c r="E9" s="19">
        <v>8819904</v>
      </c>
      <c r="F9" s="20">
        <v>8819904</v>
      </c>
      <c r="G9" s="20">
        <v>308471850</v>
      </c>
      <c r="H9" s="20">
        <v>811809</v>
      </c>
      <c r="I9" s="20">
        <v>1601331</v>
      </c>
      <c r="J9" s="20">
        <v>310884990</v>
      </c>
      <c r="K9" s="20">
        <v>2109286</v>
      </c>
      <c r="L9" s="20">
        <v>1922781</v>
      </c>
      <c r="M9" s="20">
        <v>3633653</v>
      </c>
      <c r="N9" s="20">
        <v>7665720</v>
      </c>
      <c r="O9" s="20">
        <v>2404149</v>
      </c>
      <c r="P9" s="20">
        <v>1985911</v>
      </c>
      <c r="Q9" s="20">
        <v>3271653</v>
      </c>
      <c r="R9" s="20">
        <v>7661713</v>
      </c>
      <c r="S9" s="20">
        <v>2077160</v>
      </c>
      <c r="T9" s="20">
        <v>-90157</v>
      </c>
      <c r="U9" s="20"/>
      <c r="V9" s="20">
        <v>1987003</v>
      </c>
      <c r="W9" s="20">
        <v>328199426</v>
      </c>
      <c r="X9" s="20">
        <v>8819904</v>
      </c>
      <c r="Y9" s="20">
        <v>319379522</v>
      </c>
      <c r="Z9" s="21">
        <v>3621.12</v>
      </c>
      <c r="AA9" s="22">
        <v>8819904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68480186</v>
      </c>
      <c r="D11" s="18"/>
      <c r="E11" s="19"/>
      <c r="F11" s="20"/>
      <c r="G11" s="20">
        <v>69502453</v>
      </c>
      <c r="H11" s="20">
        <v>3002007</v>
      </c>
      <c r="I11" s="20">
        <v>-207926</v>
      </c>
      <c r="J11" s="20">
        <v>72296534</v>
      </c>
      <c r="K11" s="20">
        <v>-416082</v>
      </c>
      <c r="L11" s="20">
        <v>1069835</v>
      </c>
      <c r="M11" s="20">
        <v>270603</v>
      </c>
      <c r="N11" s="20">
        <v>924356</v>
      </c>
      <c r="O11" s="20">
        <v>274077</v>
      </c>
      <c r="P11" s="20">
        <v>-511952</v>
      </c>
      <c r="Q11" s="20">
        <v>-2820802</v>
      </c>
      <c r="R11" s="20">
        <v>-3058677</v>
      </c>
      <c r="S11" s="20">
        <v>-373326</v>
      </c>
      <c r="T11" s="20">
        <v>513817</v>
      </c>
      <c r="U11" s="20"/>
      <c r="V11" s="20">
        <v>140491</v>
      </c>
      <c r="W11" s="20">
        <v>70302704</v>
      </c>
      <c r="X11" s="20"/>
      <c r="Y11" s="20">
        <v>70302704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680765490</v>
      </c>
      <c r="D12" s="29">
        <f>SUM(D6:D11)</f>
        <v>0</v>
      </c>
      <c r="E12" s="30">
        <f t="shared" si="0"/>
        <v>-7326780</v>
      </c>
      <c r="F12" s="31">
        <f t="shared" si="0"/>
        <v>73196041</v>
      </c>
      <c r="G12" s="31">
        <f t="shared" si="0"/>
        <v>942262817</v>
      </c>
      <c r="H12" s="31">
        <f t="shared" si="0"/>
        <v>29664300</v>
      </c>
      <c r="I12" s="31">
        <f t="shared" si="0"/>
        <v>93190535</v>
      </c>
      <c r="J12" s="31">
        <f t="shared" si="0"/>
        <v>1065117652</v>
      </c>
      <c r="K12" s="31">
        <f t="shared" si="0"/>
        <v>22104043</v>
      </c>
      <c r="L12" s="31">
        <f t="shared" si="0"/>
        <v>28230286</v>
      </c>
      <c r="M12" s="31">
        <f t="shared" si="0"/>
        <v>144873339</v>
      </c>
      <c r="N12" s="31">
        <f t="shared" si="0"/>
        <v>195207668</v>
      </c>
      <c r="O12" s="31">
        <f t="shared" si="0"/>
        <v>32676112</v>
      </c>
      <c r="P12" s="31">
        <f t="shared" si="0"/>
        <v>34595981</v>
      </c>
      <c r="Q12" s="31">
        <f t="shared" si="0"/>
        <v>95393186</v>
      </c>
      <c r="R12" s="31">
        <f t="shared" si="0"/>
        <v>162665279</v>
      </c>
      <c r="S12" s="31">
        <f t="shared" si="0"/>
        <v>24113344</v>
      </c>
      <c r="T12" s="31">
        <f t="shared" si="0"/>
        <v>29480817</v>
      </c>
      <c r="U12" s="31">
        <f t="shared" si="0"/>
        <v>0</v>
      </c>
      <c r="V12" s="31">
        <f t="shared" si="0"/>
        <v>53594161</v>
      </c>
      <c r="W12" s="31">
        <f t="shared" si="0"/>
        <v>1476584760</v>
      </c>
      <c r="X12" s="31">
        <f t="shared" si="0"/>
        <v>73196041</v>
      </c>
      <c r="Y12" s="31">
        <f t="shared" si="0"/>
        <v>1403388719</v>
      </c>
      <c r="Z12" s="32">
        <f>+IF(X12&lt;&gt;0,+(Y12/X12)*100,0)</f>
        <v>1917.3014002219056</v>
      </c>
      <c r="AA12" s="33">
        <f>SUM(AA6:AA11)</f>
        <v>73196041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283860300</v>
      </c>
      <c r="D17" s="18"/>
      <c r="E17" s="19"/>
      <c r="F17" s="20"/>
      <c r="G17" s="20">
        <v>283860300</v>
      </c>
      <c r="H17" s="20"/>
      <c r="I17" s="20"/>
      <c r="J17" s="20">
        <v>283860300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283860300</v>
      </c>
      <c r="X17" s="20"/>
      <c r="Y17" s="20">
        <v>283860300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1232610541</v>
      </c>
      <c r="D19" s="18"/>
      <c r="E19" s="19">
        <v>147193788</v>
      </c>
      <c r="F19" s="20">
        <v>130720592</v>
      </c>
      <c r="G19" s="20">
        <v>1270032229</v>
      </c>
      <c r="H19" s="20">
        <v>11083656</v>
      </c>
      <c r="I19" s="20">
        <v>5889517</v>
      </c>
      <c r="J19" s="20">
        <v>1287005402</v>
      </c>
      <c r="K19" s="20">
        <v>11694327</v>
      </c>
      <c r="L19" s="20">
        <v>2713611</v>
      </c>
      <c r="M19" s="20">
        <v>6462763</v>
      </c>
      <c r="N19" s="20">
        <v>20870701</v>
      </c>
      <c r="O19" s="20">
        <v>73989</v>
      </c>
      <c r="P19" s="20">
        <v>6053672</v>
      </c>
      <c r="Q19" s="20">
        <v>9540379</v>
      </c>
      <c r="R19" s="20">
        <v>15668040</v>
      </c>
      <c r="S19" s="20">
        <v>4525223</v>
      </c>
      <c r="T19" s="20">
        <v>8121230</v>
      </c>
      <c r="U19" s="20"/>
      <c r="V19" s="20">
        <v>12646453</v>
      </c>
      <c r="W19" s="20">
        <v>1336190596</v>
      </c>
      <c r="X19" s="20">
        <v>130720592</v>
      </c>
      <c r="Y19" s="20">
        <v>1205470004</v>
      </c>
      <c r="Z19" s="21">
        <v>922.17</v>
      </c>
      <c r="AA19" s="22">
        <v>130720592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1090908</v>
      </c>
      <c r="D22" s="18"/>
      <c r="E22" s="19">
        <v>850008</v>
      </c>
      <c r="F22" s="20">
        <v>200004</v>
      </c>
      <c r="G22" s="20">
        <v>1090907</v>
      </c>
      <c r="H22" s="20"/>
      <c r="I22" s="20"/>
      <c r="J22" s="20">
        <v>1090907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1090907</v>
      </c>
      <c r="X22" s="20">
        <v>200004</v>
      </c>
      <c r="Y22" s="20">
        <v>890903</v>
      </c>
      <c r="Z22" s="21">
        <v>445.44</v>
      </c>
      <c r="AA22" s="22">
        <v>200004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1517561749</v>
      </c>
      <c r="D24" s="29">
        <f>SUM(D15:D23)</f>
        <v>0</v>
      </c>
      <c r="E24" s="36">
        <f t="shared" si="1"/>
        <v>148043796</v>
      </c>
      <c r="F24" s="37">
        <f t="shared" si="1"/>
        <v>130920596</v>
      </c>
      <c r="G24" s="37">
        <f t="shared" si="1"/>
        <v>1554983436</v>
      </c>
      <c r="H24" s="37">
        <f t="shared" si="1"/>
        <v>11083656</v>
      </c>
      <c r="I24" s="37">
        <f t="shared" si="1"/>
        <v>5889517</v>
      </c>
      <c r="J24" s="37">
        <f t="shared" si="1"/>
        <v>1571956609</v>
      </c>
      <c r="K24" s="37">
        <f t="shared" si="1"/>
        <v>11694327</v>
      </c>
      <c r="L24" s="37">
        <f t="shared" si="1"/>
        <v>2713611</v>
      </c>
      <c r="M24" s="37">
        <f t="shared" si="1"/>
        <v>6462763</v>
      </c>
      <c r="N24" s="37">
        <f t="shared" si="1"/>
        <v>20870701</v>
      </c>
      <c r="O24" s="37">
        <f t="shared" si="1"/>
        <v>73989</v>
      </c>
      <c r="P24" s="37">
        <f t="shared" si="1"/>
        <v>6053672</v>
      </c>
      <c r="Q24" s="37">
        <f t="shared" si="1"/>
        <v>9540379</v>
      </c>
      <c r="R24" s="37">
        <f t="shared" si="1"/>
        <v>15668040</v>
      </c>
      <c r="S24" s="37">
        <f t="shared" si="1"/>
        <v>4525223</v>
      </c>
      <c r="T24" s="37">
        <f t="shared" si="1"/>
        <v>8121230</v>
      </c>
      <c r="U24" s="37">
        <f t="shared" si="1"/>
        <v>0</v>
      </c>
      <c r="V24" s="37">
        <f t="shared" si="1"/>
        <v>12646453</v>
      </c>
      <c r="W24" s="37">
        <f t="shared" si="1"/>
        <v>1621141803</v>
      </c>
      <c r="X24" s="37">
        <f t="shared" si="1"/>
        <v>130920596</v>
      </c>
      <c r="Y24" s="37">
        <f t="shared" si="1"/>
        <v>1490221207</v>
      </c>
      <c r="Z24" s="38">
        <f>+IF(X24&lt;&gt;0,+(Y24/X24)*100,0)</f>
        <v>1138.2633844716074</v>
      </c>
      <c r="AA24" s="39">
        <f>SUM(AA15:AA23)</f>
        <v>130920596</v>
      </c>
    </row>
    <row r="25" spans="1:27" ht="12.75">
      <c r="A25" s="27" t="s">
        <v>50</v>
      </c>
      <c r="B25" s="28"/>
      <c r="C25" s="29">
        <f aca="true" t="shared" si="2" ref="C25:Y25">+C12+C24</f>
        <v>2198327239</v>
      </c>
      <c r="D25" s="29">
        <f>+D12+D24</f>
        <v>0</v>
      </c>
      <c r="E25" s="30">
        <f t="shared" si="2"/>
        <v>140717016</v>
      </c>
      <c r="F25" s="31">
        <f t="shared" si="2"/>
        <v>204116637</v>
      </c>
      <c r="G25" s="31">
        <f t="shared" si="2"/>
        <v>2497246253</v>
      </c>
      <c r="H25" s="31">
        <f t="shared" si="2"/>
        <v>40747956</v>
      </c>
      <c r="I25" s="31">
        <f t="shared" si="2"/>
        <v>99080052</v>
      </c>
      <c r="J25" s="31">
        <f t="shared" si="2"/>
        <v>2637074261</v>
      </c>
      <c r="K25" s="31">
        <f t="shared" si="2"/>
        <v>33798370</v>
      </c>
      <c r="L25" s="31">
        <f t="shared" si="2"/>
        <v>30943897</v>
      </c>
      <c r="M25" s="31">
        <f t="shared" si="2"/>
        <v>151336102</v>
      </c>
      <c r="N25" s="31">
        <f t="shared" si="2"/>
        <v>216078369</v>
      </c>
      <c r="O25" s="31">
        <f t="shared" si="2"/>
        <v>32750101</v>
      </c>
      <c r="P25" s="31">
        <f t="shared" si="2"/>
        <v>40649653</v>
      </c>
      <c r="Q25" s="31">
        <f t="shared" si="2"/>
        <v>104933565</v>
      </c>
      <c r="R25" s="31">
        <f t="shared" si="2"/>
        <v>178333319</v>
      </c>
      <c r="S25" s="31">
        <f t="shared" si="2"/>
        <v>28638567</v>
      </c>
      <c r="T25" s="31">
        <f t="shared" si="2"/>
        <v>37602047</v>
      </c>
      <c r="U25" s="31">
        <f t="shared" si="2"/>
        <v>0</v>
      </c>
      <c r="V25" s="31">
        <f t="shared" si="2"/>
        <v>66240614</v>
      </c>
      <c r="W25" s="31">
        <f t="shared" si="2"/>
        <v>3097726563</v>
      </c>
      <c r="X25" s="31">
        <f t="shared" si="2"/>
        <v>204116637</v>
      </c>
      <c r="Y25" s="31">
        <f t="shared" si="2"/>
        <v>2893609926</v>
      </c>
      <c r="Z25" s="32">
        <f>+IF(X25&lt;&gt;0,+(Y25/X25)*100,0)</f>
        <v>1417.6257107351812</v>
      </c>
      <c r="AA25" s="33">
        <f>+AA12+AA24</f>
        <v>204116637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32966101</v>
      </c>
      <c r="D30" s="18"/>
      <c r="E30" s="19"/>
      <c r="F30" s="20"/>
      <c r="G30" s="20">
        <v>61885826</v>
      </c>
      <c r="H30" s="20"/>
      <c r="I30" s="20"/>
      <c r="J30" s="20">
        <v>61885826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61885826</v>
      </c>
      <c r="X30" s="20"/>
      <c r="Y30" s="20">
        <v>61885826</v>
      </c>
      <c r="Z30" s="21"/>
      <c r="AA30" s="22"/>
    </row>
    <row r="31" spans="1:27" ht="12.75">
      <c r="A31" s="23" t="s">
        <v>55</v>
      </c>
      <c r="B31" s="17"/>
      <c r="C31" s="18">
        <v>11235582</v>
      </c>
      <c r="D31" s="18"/>
      <c r="E31" s="19"/>
      <c r="F31" s="20"/>
      <c r="G31" s="20">
        <v>11284173</v>
      </c>
      <c r="H31" s="20">
        <v>14517</v>
      </c>
      <c r="I31" s="20">
        <v>-278103</v>
      </c>
      <c r="J31" s="20">
        <v>11020587</v>
      </c>
      <c r="K31" s="20">
        <v>-31866</v>
      </c>
      <c r="L31" s="20">
        <v>60330</v>
      </c>
      <c r="M31" s="20">
        <v>34017</v>
      </c>
      <c r="N31" s="20">
        <v>62481</v>
      </c>
      <c r="O31" s="20">
        <v>8678</v>
      </c>
      <c r="P31" s="20">
        <v>52637</v>
      </c>
      <c r="Q31" s="20">
        <v>34480</v>
      </c>
      <c r="R31" s="20">
        <v>95795</v>
      </c>
      <c r="S31" s="20"/>
      <c r="T31" s="20">
        <v>-300</v>
      </c>
      <c r="U31" s="20"/>
      <c r="V31" s="20">
        <v>-300</v>
      </c>
      <c r="W31" s="20">
        <v>11178563</v>
      </c>
      <c r="X31" s="20"/>
      <c r="Y31" s="20">
        <v>11178563</v>
      </c>
      <c r="Z31" s="21"/>
      <c r="AA31" s="22"/>
    </row>
    <row r="32" spans="1:27" ht="12.75">
      <c r="A32" s="23" t="s">
        <v>56</v>
      </c>
      <c r="B32" s="17"/>
      <c r="C32" s="18">
        <v>872525481</v>
      </c>
      <c r="D32" s="18"/>
      <c r="E32" s="19"/>
      <c r="F32" s="20"/>
      <c r="G32" s="20">
        <v>1007594574</v>
      </c>
      <c r="H32" s="20">
        <v>21395854</v>
      </c>
      <c r="I32" s="20">
        <v>76361173</v>
      </c>
      <c r="J32" s="20">
        <v>1105351601</v>
      </c>
      <c r="K32" s="20">
        <v>20811527</v>
      </c>
      <c r="L32" s="20">
        <v>11471382</v>
      </c>
      <c r="M32" s="20">
        <v>145115899</v>
      </c>
      <c r="N32" s="20">
        <v>177398808</v>
      </c>
      <c r="O32" s="20">
        <v>22409514</v>
      </c>
      <c r="P32" s="20">
        <v>31621655</v>
      </c>
      <c r="Q32" s="20">
        <v>98599017</v>
      </c>
      <c r="R32" s="20">
        <v>152630186</v>
      </c>
      <c r="S32" s="20">
        <v>21250280</v>
      </c>
      <c r="T32" s="20">
        <v>40238192</v>
      </c>
      <c r="U32" s="20"/>
      <c r="V32" s="20">
        <v>61488472</v>
      </c>
      <c r="W32" s="20">
        <v>1496869067</v>
      </c>
      <c r="X32" s="20"/>
      <c r="Y32" s="20">
        <v>1496869067</v>
      </c>
      <c r="Z32" s="21"/>
      <c r="AA32" s="22"/>
    </row>
    <row r="33" spans="1:27" ht="12.75">
      <c r="A33" s="23" t="s">
        <v>57</v>
      </c>
      <c r="B33" s="17"/>
      <c r="C33" s="18">
        <v>2000000</v>
      </c>
      <c r="D33" s="18"/>
      <c r="E33" s="19"/>
      <c r="F33" s="20"/>
      <c r="G33" s="20">
        <v>2000000</v>
      </c>
      <c r="H33" s="20"/>
      <c r="I33" s="20"/>
      <c r="J33" s="20">
        <v>2000000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2000000</v>
      </c>
      <c r="X33" s="20"/>
      <c r="Y33" s="20">
        <v>2000000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918727164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1082764573</v>
      </c>
      <c r="H34" s="31">
        <f t="shared" si="3"/>
        <v>21410371</v>
      </c>
      <c r="I34" s="31">
        <f t="shared" si="3"/>
        <v>76083070</v>
      </c>
      <c r="J34" s="31">
        <f t="shared" si="3"/>
        <v>1180258014</v>
      </c>
      <c r="K34" s="31">
        <f t="shared" si="3"/>
        <v>20779661</v>
      </c>
      <c r="L34" s="31">
        <f t="shared" si="3"/>
        <v>11531712</v>
      </c>
      <c r="M34" s="31">
        <f t="shared" si="3"/>
        <v>145149916</v>
      </c>
      <c r="N34" s="31">
        <f t="shared" si="3"/>
        <v>177461289</v>
      </c>
      <c r="O34" s="31">
        <f t="shared" si="3"/>
        <v>22418192</v>
      </c>
      <c r="P34" s="31">
        <f t="shared" si="3"/>
        <v>31674292</v>
      </c>
      <c r="Q34" s="31">
        <f t="shared" si="3"/>
        <v>98633497</v>
      </c>
      <c r="R34" s="31">
        <f t="shared" si="3"/>
        <v>152725981</v>
      </c>
      <c r="S34" s="31">
        <f t="shared" si="3"/>
        <v>21250280</v>
      </c>
      <c r="T34" s="31">
        <f t="shared" si="3"/>
        <v>40237892</v>
      </c>
      <c r="U34" s="31">
        <f t="shared" si="3"/>
        <v>0</v>
      </c>
      <c r="V34" s="31">
        <f t="shared" si="3"/>
        <v>61488172</v>
      </c>
      <c r="W34" s="31">
        <f t="shared" si="3"/>
        <v>1571933456</v>
      </c>
      <c r="X34" s="31">
        <f t="shared" si="3"/>
        <v>0</v>
      </c>
      <c r="Y34" s="31">
        <f t="shared" si="3"/>
        <v>1571933456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-32109432</v>
      </c>
      <c r="D37" s="18"/>
      <c r="E37" s="19"/>
      <c r="F37" s="20"/>
      <c r="G37" s="20">
        <v>-32109432</v>
      </c>
      <c r="H37" s="20"/>
      <c r="I37" s="20"/>
      <c r="J37" s="20">
        <v>-32109432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-32109432</v>
      </c>
      <c r="X37" s="20"/>
      <c r="Y37" s="20">
        <v>-32109432</v>
      </c>
      <c r="Z37" s="21"/>
      <c r="AA37" s="22"/>
    </row>
    <row r="38" spans="1:27" ht="12.75">
      <c r="A38" s="23" t="s">
        <v>57</v>
      </c>
      <c r="B38" s="17"/>
      <c r="C38" s="18">
        <v>409979163</v>
      </c>
      <c r="D38" s="18"/>
      <c r="E38" s="19"/>
      <c r="F38" s="20"/>
      <c r="G38" s="20">
        <v>409979163</v>
      </c>
      <c r="H38" s="20"/>
      <c r="I38" s="20"/>
      <c r="J38" s="20">
        <v>409979163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409979163</v>
      </c>
      <c r="X38" s="20"/>
      <c r="Y38" s="20">
        <v>409979163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377869731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377869731</v>
      </c>
      <c r="H39" s="37">
        <f t="shared" si="4"/>
        <v>0</v>
      </c>
      <c r="I39" s="37">
        <f t="shared" si="4"/>
        <v>0</v>
      </c>
      <c r="J39" s="37">
        <f t="shared" si="4"/>
        <v>377869731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377869731</v>
      </c>
      <c r="X39" s="37">
        <f t="shared" si="4"/>
        <v>0</v>
      </c>
      <c r="Y39" s="37">
        <f t="shared" si="4"/>
        <v>377869731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1296596895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1460634304</v>
      </c>
      <c r="H40" s="31">
        <f t="shared" si="5"/>
        <v>21410371</v>
      </c>
      <c r="I40" s="31">
        <f t="shared" si="5"/>
        <v>76083070</v>
      </c>
      <c r="J40" s="31">
        <f t="shared" si="5"/>
        <v>1558127745</v>
      </c>
      <c r="K40" s="31">
        <f t="shared" si="5"/>
        <v>20779661</v>
      </c>
      <c r="L40" s="31">
        <f t="shared" si="5"/>
        <v>11531712</v>
      </c>
      <c r="M40" s="31">
        <f t="shared" si="5"/>
        <v>145149916</v>
      </c>
      <c r="N40" s="31">
        <f t="shared" si="5"/>
        <v>177461289</v>
      </c>
      <c r="O40" s="31">
        <f t="shared" si="5"/>
        <v>22418192</v>
      </c>
      <c r="P40" s="31">
        <f t="shared" si="5"/>
        <v>31674292</v>
      </c>
      <c r="Q40" s="31">
        <f t="shared" si="5"/>
        <v>98633497</v>
      </c>
      <c r="R40" s="31">
        <f t="shared" si="5"/>
        <v>152725981</v>
      </c>
      <c r="S40" s="31">
        <f t="shared" si="5"/>
        <v>21250280</v>
      </c>
      <c r="T40" s="31">
        <f t="shared" si="5"/>
        <v>40237892</v>
      </c>
      <c r="U40" s="31">
        <f t="shared" si="5"/>
        <v>0</v>
      </c>
      <c r="V40" s="31">
        <f t="shared" si="5"/>
        <v>61488172</v>
      </c>
      <c r="W40" s="31">
        <f t="shared" si="5"/>
        <v>1949803187</v>
      </c>
      <c r="X40" s="31">
        <f t="shared" si="5"/>
        <v>0</v>
      </c>
      <c r="Y40" s="31">
        <f t="shared" si="5"/>
        <v>1949803187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901730344</v>
      </c>
      <c r="D42" s="43">
        <f>+D25-D40</f>
        <v>0</v>
      </c>
      <c r="E42" s="44">
        <f t="shared" si="6"/>
        <v>140717016</v>
      </c>
      <c r="F42" s="45">
        <f t="shared" si="6"/>
        <v>204116637</v>
      </c>
      <c r="G42" s="45">
        <f t="shared" si="6"/>
        <v>1036611949</v>
      </c>
      <c r="H42" s="45">
        <f t="shared" si="6"/>
        <v>19337585</v>
      </c>
      <c r="I42" s="45">
        <f t="shared" si="6"/>
        <v>22996982</v>
      </c>
      <c r="J42" s="45">
        <f t="shared" si="6"/>
        <v>1078946516</v>
      </c>
      <c r="K42" s="45">
        <f t="shared" si="6"/>
        <v>13018709</v>
      </c>
      <c r="L42" s="45">
        <f t="shared" si="6"/>
        <v>19412185</v>
      </c>
      <c r="M42" s="45">
        <f t="shared" si="6"/>
        <v>6186186</v>
      </c>
      <c r="N42" s="45">
        <f t="shared" si="6"/>
        <v>38617080</v>
      </c>
      <c r="O42" s="45">
        <f t="shared" si="6"/>
        <v>10331909</v>
      </c>
      <c r="P42" s="45">
        <f t="shared" si="6"/>
        <v>8975361</v>
      </c>
      <c r="Q42" s="45">
        <f t="shared" si="6"/>
        <v>6300068</v>
      </c>
      <c r="R42" s="45">
        <f t="shared" si="6"/>
        <v>25607338</v>
      </c>
      <c r="S42" s="45">
        <f t="shared" si="6"/>
        <v>7388287</v>
      </c>
      <c r="T42" s="45">
        <f t="shared" si="6"/>
        <v>-2635845</v>
      </c>
      <c r="U42" s="45">
        <f t="shared" si="6"/>
        <v>0</v>
      </c>
      <c r="V42" s="45">
        <f t="shared" si="6"/>
        <v>4752442</v>
      </c>
      <c r="W42" s="45">
        <f t="shared" si="6"/>
        <v>1147923376</v>
      </c>
      <c r="X42" s="45">
        <f t="shared" si="6"/>
        <v>204116637</v>
      </c>
      <c r="Y42" s="45">
        <f t="shared" si="6"/>
        <v>943806739</v>
      </c>
      <c r="Z42" s="46">
        <f>+IF(X42&lt;&gt;0,+(Y42/X42)*100,0)</f>
        <v>462.385993063368</v>
      </c>
      <c r="AA42" s="47">
        <f>+AA25-AA40</f>
        <v>204116637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1042555985</v>
      </c>
      <c r="D45" s="18"/>
      <c r="E45" s="19"/>
      <c r="F45" s="20">
        <v>63399623</v>
      </c>
      <c r="G45" s="20">
        <v>1011002586</v>
      </c>
      <c r="H45" s="20">
        <v>9214</v>
      </c>
      <c r="I45" s="20">
        <v>991991</v>
      </c>
      <c r="J45" s="20">
        <v>1012003791</v>
      </c>
      <c r="K45" s="20"/>
      <c r="L45" s="20"/>
      <c r="M45" s="20"/>
      <c r="N45" s="20"/>
      <c r="O45" s="20"/>
      <c r="P45" s="20"/>
      <c r="Q45" s="20">
        <v>-1423963</v>
      </c>
      <c r="R45" s="20">
        <v>-1423963</v>
      </c>
      <c r="S45" s="20"/>
      <c r="T45" s="20"/>
      <c r="U45" s="20"/>
      <c r="V45" s="20"/>
      <c r="W45" s="20">
        <v>1010579828</v>
      </c>
      <c r="X45" s="20">
        <v>63399623</v>
      </c>
      <c r="Y45" s="20">
        <v>947180205</v>
      </c>
      <c r="Z45" s="48">
        <v>1493.98</v>
      </c>
      <c r="AA45" s="22">
        <v>63399623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1042555985</v>
      </c>
      <c r="D48" s="51">
        <f>SUM(D45:D47)</f>
        <v>0</v>
      </c>
      <c r="E48" s="52">
        <f t="shared" si="7"/>
        <v>0</v>
      </c>
      <c r="F48" s="53">
        <f t="shared" si="7"/>
        <v>63399623</v>
      </c>
      <c r="G48" s="53">
        <f t="shared" si="7"/>
        <v>1011002586</v>
      </c>
      <c r="H48" s="53">
        <f t="shared" si="7"/>
        <v>9214</v>
      </c>
      <c r="I48" s="53">
        <f t="shared" si="7"/>
        <v>991991</v>
      </c>
      <c r="J48" s="53">
        <f t="shared" si="7"/>
        <v>1012003791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-1423963</v>
      </c>
      <c r="R48" s="53">
        <f t="shared" si="7"/>
        <v>-1423963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1010579828</v>
      </c>
      <c r="X48" s="53">
        <f t="shared" si="7"/>
        <v>63399623</v>
      </c>
      <c r="Y48" s="53">
        <f t="shared" si="7"/>
        <v>947180205</v>
      </c>
      <c r="Z48" s="54">
        <f>+IF(X48&lt;&gt;0,+(Y48/X48)*100,0)</f>
        <v>1493.9839705355978</v>
      </c>
      <c r="AA48" s="55">
        <f>SUM(AA45:AA47)</f>
        <v>63399623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</v>
      </c>
      <c r="D6" s="18"/>
      <c r="E6" s="19">
        <v>612</v>
      </c>
      <c r="F6" s="20">
        <v>32200408</v>
      </c>
      <c r="G6" s="20">
        <v>53160146</v>
      </c>
      <c r="H6" s="20">
        <v>53160146</v>
      </c>
      <c r="I6" s="20">
        <v>53160146</v>
      </c>
      <c r="J6" s="20">
        <v>159480438</v>
      </c>
      <c r="K6" s="20">
        <v>-18262093</v>
      </c>
      <c r="L6" s="20">
        <v>-21946549</v>
      </c>
      <c r="M6" s="20"/>
      <c r="N6" s="20">
        <v>-40208642</v>
      </c>
      <c r="O6" s="20"/>
      <c r="P6" s="20"/>
      <c r="Q6" s="20"/>
      <c r="R6" s="20"/>
      <c r="S6" s="20"/>
      <c r="T6" s="20"/>
      <c r="U6" s="20"/>
      <c r="V6" s="20"/>
      <c r="W6" s="20">
        <v>119271796</v>
      </c>
      <c r="X6" s="20">
        <v>32200408</v>
      </c>
      <c r="Y6" s="20">
        <v>87071388</v>
      </c>
      <c r="Z6" s="21">
        <v>270.4</v>
      </c>
      <c r="AA6" s="22">
        <v>32200408</v>
      </c>
    </row>
    <row r="7" spans="1:27" ht="12.75">
      <c r="A7" s="23" t="s">
        <v>34</v>
      </c>
      <c r="B7" s="17"/>
      <c r="C7" s="18"/>
      <c r="D7" s="18"/>
      <c r="E7" s="19"/>
      <c r="F7" s="20">
        <v>22000000</v>
      </c>
      <c r="G7" s="20">
        <v>30000000</v>
      </c>
      <c r="H7" s="20">
        <v>30000000</v>
      </c>
      <c r="I7" s="20">
        <v>30000000</v>
      </c>
      <c r="J7" s="20">
        <v>90000000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90000000</v>
      </c>
      <c r="X7" s="20">
        <v>22000000</v>
      </c>
      <c r="Y7" s="20">
        <v>68000000</v>
      </c>
      <c r="Z7" s="21">
        <v>309.09</v>
      </c>
      <c r="AA7" s="22">
        <v>22000000</v>
      </c>
    </row>
    <row r="8" spans="1:27" ht="12.75">
      <c r="A8" s="23" t="s">
        <v>35</v>
      </c>
      <c r="B8" s="17"/>
      <c r="C8" s="18">
        <v>100990628</v>
      </c>
      <c r="D8" s="18"/>
      <c r="E8" s="19"/>
      <c r="F8" s="20">
        <v>680614263</v>
      </c>
      <c r="G8" s="20">
        <v>9695823</v>
      </c>
      <c r="H8" s="20">
        <v>9695823</v>
      </c>
      <c r="I8" s="20">
        <v>9695823</v>
      </c>
      <c r="J8" s="20">
        <v>29087469</v>
      </c>
      <c r="K8" s="20">
        <v>498730926</v>
      </c>
      <c r="L8" s="20">
        <v>1121493911</v>
      </c>
      <c r="M8" s="20"/>
      <c r="N8" s="20">
        <v>1620224837</v>
      </c>
      <c r="O8" s="20"/>
      <c r="P8" s="20"/>
      <c r="Q8" s="20"/>
      <c r="R8" s="20"/>
      <c r="S8" s="20"/>
      <c r="T8" s="20"/>
      <c r="U8" s="20"/>
      <c r="V8" s="20"/>
      <c r="W8" s="20">
        <v>1649312306</v>
      </c>
      <c r="X8" s="20">
        <v>680614263</v>
      </c>
      <c r="Y8" s="20">
        <v>968698043</v>
      </c>
      <c r="Z8" s="21">
        <v>142.33</v>
      </c>
      <c r="AA8" s="22">
        <v>680614263</v>
      </c>
    </row>
    <row r="9" spans="1:27" ht="12.75">
      <c r="A9" s="23" t="s">
        <v>36</v>
      </c>
      <c r="B9" s="17"/>
      <c r="C9" s="18">
        <v>134255595</v>
      </c>
      <c r="D9" s="18"/>
      <c r="E9" s="19"/>
      <c r="F9" s="20">
        <v>41075533</v>
      </c>
      <c r="G9" s="20">
        <v>-1813593</v>
      </c>
      <c r="H9" s="20">
        <v>-1813593</v>
      </c>
      <c r="I9" s="20">
        <v>-1813593</v>
      </c>
      <c r="J9" s="20">
        <v>-5440779</v>
      </c>
      <c r="K9" s="20">
        <v>1699177</v>
      </c>
      <c r="L9" s="20">
        <v>867281</v>
      </c>
      <c r="M9" s="20"/>
      <c r="N9" s="20">
        <v>2566458</v>
      </c>
      <c r="O9" s="20"/>
      <c r="P9" s="20"/>
      <c r="Q9" s="20"/>
      <c r="R9" s="20"/>
      <c r="S9" s="20"/>
      <c r="T9" s="20"/>
      <c r="U9" s="20"/>
      <c r="V9" s="20"/>
      <c r="W9" s="20">
        <v>-2874321</v>
      </c>
      <c r="X9" s="20">
        <v>41075533</v>
      </c>
      <c r="Y9" s="20">
        <v>-43949854</v>
      </c>
      <c r="Z9" s="21">
        <v>-107</v>
      </c>
      <c r="AA9" s="22">
        <v>41075533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72975</v>
      </c>
      <c r="D11" s="18"/>
      <c r="E11" s="19"/>
      <c r="F11" s="20">
        <v>3643738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3643738</v>
      </c>
      <c r="Y11" s="20">
        <v>-3643738</v>
      </c>
      <c r="Z11" s="21">
        <v>-100</v>
      </c>
      <c r="AA11" s="22">
        <v>3643738</v>
      </c>
    </row>
    <row r="12" spans="1:27" ht="12.75">
      <c r="A12" s="27" t="s">
        <v>39</v>
      </c>
      <c r="B12" s="28"/>
      <c r="C12" s="29">
        <f aca="true" t="shared" si="0" ref="C12:Y12">SUM(C6:C11)</f>
        <v>235319199</v>
      </c>
      <c r="D12" s="29">
        <f>SUM(D6:D11)</f>
        <v>0</v>
      </c>
      <c r="E12" s="30">
        <f t="shared" si="0"/>
        <v>612</v>
      </c>
      <c r="F12" s="31">
        <f t="shared" si="0"/>
        <v>779533942</v>
      </c>
      <c r="G12" s="31">
        <f t="shared" si="0"/>
        <v>91042376</v>
      </c>
      <c r="H12" s="31">
        <f t="shared" si="0"/>
        <v>91042376</v>
      </c>
      <c r="I12" s="31">
        <f t="shared" si="0"/>
        <v>91042376</v>
      </c>
      <c r="J12" s="31">
        <f t="shared" si="0"/>
        <v>273127128</v>
      </c>
      <c r="K12" s="31">
        <f t="shared" si="0"/>
        <v>482168010</v>
      </c>
      <c r="L12" s="31">
        <f t="shared" si="0"/>
        <v>1100414643</v>
      </c>
      <c r="M12" s="31">
        <f t="shared" si="0"/>
        <v>0</v>
      </c>
      <c r="N12" s="31">
        <f t="shared" si="0"/>
        <v>1582582653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1855709781</v>
      </c>
      <c r="X12" s="31">
        <f t="shared" si="0"/>
        <v>779533942</v>
      </c>
      <c r="Y12" s="31">
        <f t="shared" si="0"/>
        <v>1076175839</v>
      </c>
      <c r="Z12" s="32">
        <f>+IF(X12&lt;&gt;0,+(Y12/X12)*100,0)</f>
        <v>138.0537499417825</v>
      </c>
      <c r="AA12" s="33">
        <f>SUM(AA6:AA11)</f>
        <v>779533942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>
        <v>122955357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122955357</v>
      </c>
      <c r="Y17" s="20">
        <v>-122955357</v>
      </c>
      <c r="Z17" s="21">
        <v>-100</v>
      </c>
      <c r="AA17" s="22">
        <v>122955357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469477406</v>
      </c>
      <c r="D19" s="18"/>
      <c r="E19" s="19">
        <v>49540000</v>
      </c>
      <c r="F19" s="20">
        <v>991079824</v>
      </c>
      <c r="G19" s="20">
        <v>3848220</v>
      </c>
      <c r="H19" s="20">
        <v>3848220</v>
      </c>
      <c r="I19" s="20">
        <v>3848220</v>
      </c>
      <c r="J19" s="20">
        <v>11544660</v>
      </c>
      <c r="K19" s="20">
        <v>1102861</v>
      </c>
      <c r="L19" s="20">
        <v>2731447</v>
      </c>
      <c r="M19" s="20"/>
      <c r="N19" s="20">
        <v>3834308</v>
      </c>
      <c r="O19" s="20"/>
      <c r="P19" s="20"/>
      <c r="Q19" s="20"/>
      <c r="R19" s="20"/>
      <c r="S19" s="20"/>
      <c r="T19" s="20"/>
      <c r="U19" s="20"/>
      <c r="V19" s="20"/>
      <c r="W19" s="20">
        <v>15378968</v>
      </c>
      <c r="X19" s="20">
        <v>991079824</v>
      </c>
      <c r="Y19" s="20">
        <v>-975700856</v>
      </c>
      <c r="Z19" s="21">
        <v>-98.45</v>
      </c>
      <c r="AA19" s="22">
        <v>991079824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>
        <v>506794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506794</v>
      </c>
      <c r="Y23" s="24">
        <v>-506794</v>
      </c>
      <c r="Z23" s="25">
        <v>-100</v>
      </c>
      <c r="AA23" s="26">
        <v>506794</v>
      </c>
    </row>
    <row r="24" spans="1:27" ht="12.75">
      <c r="A24" s="27" t="s">
        <v>49</v>
      </c>
      <c r="B24" s="35"/>
      <c r="C24" s="29">
        <f aca="true" t="shared" si="1" ref="C24:Y24">SUM(C15:C23)</f>
        <v>469477406</v>
      </c>
      <c r="D24" s="29">
        <f>SUM(D15:D23)</f>
        <v>0</v>
      </c>
      <c r="E24" s="36">
        <f t="shared" si="1"/>
        <v>49540000</v>
      </c>
      <c r="F24" s="37">
        <f t="shared" si="1"/>
        <v>1114541975</v>
      </c>
      <c r="G24" s="37">
        <f t="shared" si="1"/>
        <v>3848220</v>
      </c>
      <c r="H24" s="37">
        <f t="shared" si="1"/>
        <v>3848220</v>
      </c>
      <c r="I24" s="37">
        <f t="shared" si="1"/>
        <v>3848220</v>
      </c>
      <c r="J24" s="37">
        <f t="shared" si="1"/>
        <v>11544660</v>
      </c>
      <c r="K24" s="37">
        <f t="shared" si="1"/>
        <v>1102861</v>
      </c>
      <c r="L24" s="37">
        <f t="shared" si="1"/>
        <v>2731447</v>
      </c>
      <c r="M24" s="37">
        <f t="shared" si="1"/>
        <v>0</v>
      </c>
      <c r="N24" s="37">
        <f t="shared" si="1"/>
        <v>3834308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15378968</v>
      </c>
      <c r="X24" s="37">
        <f t="shared" si="1"/>
        <v>1114541975</v>
      </c>
      <c r="Y24" s="37">
        <f t="shared" si="1"/>
        <v>-1099163007</v>
      </c>
      <c r="Z24" s="38">
        <f>+IF(X24&lt;&gt;0,+(Y24/X24)*100,0)</f>
        <v>-98.62015353885617</v>
      </c>
      <c r="AA24" s="39">
        <f>SUM(AA15:AA23)</f>
        <v>1114541975</v>
      </c>
    </row>
    <row r="25" spans="1:27" ht="12.75">
      <c r="A25" s="27" t="s">
        <v>50</v>
      </c>
      <c r="B25" s="28"/>
      <c r="C25" s="29">
        <f aca="true" t="shared" si="2" ref="C25:Y25">+C12+C24</f>
        <v>704796605</v>
      </c>
      <c r="D25" s="29">
        <f>+D12+D24</f>
        <v>0</v>
      </c>
      <c r="E25" s="30">
        <f t="shared" si="2"/>
        <v>49540612</v>
      </c>
      <c r="F25" s="31">
        <f t="shared" si="2"/>
        <v>1894075917</v>
      </c>
      <c r="G25" s="31">
        <f t="shared" si="2"/>
        <v>94890596</v>
      </c>
      <c r="H25" s="31">
        <f t="shared" si="2"/>
        <v>94890596</v>
      </c>
      <c r="I25" s="31">
        <f t="shared" si="2"/>
        <v>94890596</v>
      </c>
      <c r="J25" s="31">
        <f t="shared" si="2"/>
        <v>284671788</v>
      </c>
      <c r="K25" s="31">
        <f t="shared" si="2"/>
        <v>483270871</v>
      </c>
      <c r="L25" s="31">
        <f t="shared" si="2"/>
        <v>1103146090</v>
      </c>
      <c r="M25" s="31">
        <f t="shared" si="2"/>
        <v>0</v>
      </c>
      <c r="N25" s="31">
        <f t="shared" si="2"/>
        <v>1586416961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1871088749</v>
      </c>
      <c r="X25" s="31">
        <f t="shared" si="2"/>
        <v>1894075917</v>
      </c>
      <c r="Y25" s="31">
        <f t="shared" si="2"/>
        <v>-22987168</v>
      </c>
      <c r="Z25" s="32">
        <f>+IF(X25&lt;&gt;0,+(Y25/X25)*100,0)</f>
        <v>-1.213634986522032</v>
      </c>
      <c r="AA25" s="33">
        <f>+AA12+AA24</f>
        <v>1894075917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>
        <v>7128716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7128716</v>
      </c>
      <c r="Y31" s="20">
        <v>-7128716</v>
      </c>
      <c r="Z31" s="21">
        <v>-100</v>
      </c>
      <c r="AA31" s="22">
        <v>7128716</v>
      </c>
    </row>
    <row r="32" spans="1:27" ht="12.75">
      <c r="A32" s="23" t="s">
        <v>56</v>
      </c>
      <c r="B32" s="17"/>
      <c r="C32" s="18">
        <v>-166190862</v>
      </c>
      <c r="D32" s="18"/>
      <c r="E32" s="19">
        <v>-2448</v>
      </c>
      <c r="F32" s="20">
        <v>623715505</v>
      </c>
      <c r="G32" s="20">
        <v>-3853963</v>
      </c>
      <c r="H32" s="20">
        <v>-3853963</v>
      </c>
      <c r="I32" s="20">
        <v>-3853963</v>
      </c>
      <c r="J32" s="20">
        <v>-11561889</v>
      </c>
      <c r="K32" s="20">
        <v>62807042</v>
      </c>
      <c r="L32" s="20">
        <v>129478969</v>
      </c>
      <c r="M32" s="20"/>
      <c r="N32" s="20">
        <v>192286011</v>
      </c>
      <c r="O32" s="20"/>
      <c r="P32" s="20"/>
      <c r="Q32" s="20"/>
      <c r="R32" s="20"/>
      <c r="S32" s="20"/>
      <c r="T32" s="20"/>
      <c r="U32" s="20"/>
      <c r="V32" s="20"/>
      <c r="W32" s="20">
        <v>180724122</v>
      </c>
      <c r="X32" s="20">
        <v>623715505</v>
      </c>
      <c r="Y32" s="20">
        <v>-442991383</v>
      </c>
      <c r="Z32" s="21">
        <v>-71.02</v>
      </c>
      <c r="AA32" s="22">
        <v>623715505</v>
      </c>
    </row>
    <row r="33" spans="1:27" ht="12.75">
      <c r="A33" s="23" t="s">
        <v>57</v>
      </c>
      <c r="B33" s="17"/>
      <c r="C33" s="18"/>
      <c r="D33" s="18"/>
      <c r="E33" s="19"/>
      <c r="F33" s="20">
        <v>31131157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31131157</v>
      </c>
      <c r="Y33" s="20">
        <v>-31131157</v>
      </c>
      <c r="Z33" s="21">
        <v>-100</v>
      </c>
      <c r="AA33" s="22">
        <v>31131157</v>
      </c>
    </row>
    <row r="34" spans="1:27" ht="12.75">
      <c r="A34" s="27" t="s">
        <v>58</v>
      </c>
      <c r="B34" s="28"/>
      <c r="C34" s="29">
        <f aca="true" t="shared" si="3" ref="C34:Y34">SUM(C29:C33)</f>
        <v>-166190862</v>
      </c>
      <c r="D34" s="29">
        <f>SUM(D29:D33)</f>
        <v>0</v>
      </c>
      <c r="E34" s="30">
        <f t="shared" si="3"/>
        <v>-2448</v>
      </c>
      <c r="F34" s="31">
        <f t="shared" si="3"/>
        <v>661975378</v>
      </c>
      <c r="G34" s="31">
        <f t="shared" si="3"/>
        <v>-3853963</v>
      </c>
      <c r="H34" s="31">
        <f t="shared" si="3"/>
        <v>-3853963</v>
      </c>
      <c r="I34" s="31">
        <f t="shared" si="3"/>
        <v>-3853963</v>
      </c>
      <c r="J34" s="31">
        <f t="shared" si="3"/>
        <v>-11561889</v>
      </c>
      <c r="K34" s="31">
        <f t="shared" si="3"/>
        <v>62807042</v>
      </c>
      <c r="L34" s="31">
        <f t="shared" si="3"/>
        <v>129478969</v>
      </c>
      <c r="M34" s="31">
        <f t="shared" si="3"/>
        <v>0</v>
      </c>
      <c r="N34" s="31">
        <f t="shared" si="3"/>
        <v>192286011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180724122</v>
      </c>
      <c r="X34" s="31">
        <f t="shared" si="3"/>
        <v>661975378</v>
      </c>
      <c r="Y34" s="31">
        <f t="shared" si="3"/>
        <v>-481251256</v>
      </c>
      <c r="Z34" s="32">
        <f>+IF(X34&lt;&gt;0,+(Y34/X34)*100,0)</f>
        <v>-72.69926828003564</v>
      </c>
      <c r="AA34" s="33">
        <f>SUM(AA29:AA33)</f>
        <v>661975378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>
        <v>38765966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38765966</v>
      </c>
      <c r="Y38" s="20">
        <v>-38765966</v>
      </c>
      <c r="Z38" s="21">
        <v>-100</v>
      </c>
      <c r="AA38" s="22">
        <v>38765966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38765966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38765966</v>
      </c>
      <c r="Y39" s="37">
        <f t="shared" si="4"/>
        <v>-38765966</v>
      </c>
      <c r="Z39" s="38">
        <f>+IF(X39&lt;&gt;0,+(Y39/X39)*100,0)</f>
        <v>-100</v>
      </c>
      <c r="AA39" s="39">
        <f>SUM(AA37:AA38)</f>
        <v>38765966</v>
      </c>
    </row>
    <row r="40" spans="1:27" ht="12.75">
      <c r="A40" s="27" t="s">
        <v>62</v>
      </c>
      <c r="B40" s="28"/>
      <c r="C40" s="29">
        <f aca="true" t="shared" si="5" ref="C40:Y40">+C34+C39</f>
        <v>-166190862</v>
      </c>
      <c r="D40" s="29">
        <f>+D34+D39</f>
        <v>0</v>
      </c>
      <c r="E40" s="30">
        <f t="shared" si="5"/>
        <v>-2448</v>
      </c>
      <c r="F40" s="31">
        <f t="shared" si="5"/>
        <v>700741344</v>
      </c>
      <c r="G40" s="31">
        <f t="shared" si="5"/>
        <v>-3853963</v>
      </c>
      <c r="H40" s="31">
        <f t="shared" si="5"/>
        <v>-3853963</v>
      </c>
      <c r="I40" s="31">
        <f t="shared" si="5"/>
        <v>-3853963</v>
      </c>
      <c r="J40" s="31">
        <f t="shared" si="5"/>
        <v>-11561889</v>
      </c>
      <c r="K40" s="31">
        <f t="shared" si="5"/>
        <v>62807042</v>
      </c>
      <c r="L40" s="31">
        <f t="shared" si="5"/>
        <v>129478969</v>
      </c>
      <c r="M40" s="31">
        <f t="shared" si="5"/>
        <v>0</v>
      </c>
      <c r="N40" s="31">
        <f t="shared" si="5"/>
        <v>192286011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180724122</v>
      </c>
      <c r="X40" s="31">
        <f t="shared" si="5"/>
        <v>700741344</v>
      </c>
      <c r="Y40" s="31">
        <f t="shared" si="5"/>
        <v>-520017222</v>
      </c>
      <c r="Z40" s="32">
        <f>+IF(X40&lt;&gt;0,+(Y40/X40)*100,0)</f>
        <v>-74.20958195953114</v>
      </c>
      <c r="AA40" s="33">
        <f>+AA34+AA39</f>
        <v>700741344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870987467</v>
      </c>
      <c r="D42" s="43">
        <f>+D25-D40</f>
        <v>0</v>
      </c>
      <c r="E42" s="44">
        <f t="shared" si="6"/>
        <v>49543060</v>
      </c>
      <c r="F42" s="45">
        <f t="shared" si="6"/>
        <v>1193334573</v>
      </c>
      <c r="G42" s="45">
        <f t="shared" si="6"/>
        <v>98744559</v>
      </c>
      <c r="H42" s="45">
        <f t="shared" si="6"/>
        <v>98744559</v>
      </c>
      <c r="I42" s="45">
        <f t="shared" si="6"/>
        <v>98744559</v>
      </c>
      <c r="J42" s="45">
        <f t="shared" si="6"/>
        <v>296233677</v>
      </c>
      <c r="K42" s="45">
        <f t="shared" si="6"/>
        <v>420463829</v>
      </c>
      <c r="L42" s="45">
        <f t="shared" si="6"/>
        <v>973667121</v>
      </c>
      <c r="M42" s="45">
        <f t="shared" si="6"/>
        <v>0</v>
      </c>
      <c r="N42" s="45">
        <f t="shared" si="6"/>
        <v>1394130950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1690364627</v>
      </c>
      <c r="X42" s="45">
        <f t="shared" si="6"/>
        <v>1193334573</v>
      </c>
      <c r="Y42" s="45">
        <f t="shared" si="6"/>
        <v>497030054</v>
      </c>
      <c r="Z42" s="46">
        <f>+IF(X42&lt;&gt;0,+(Y42/X42)*100,0)</f>
        <v>41.650519916680565</v>
      </c>
      <c r="AA42" s="47">
        <f>+AA25-AA40</f>
        <v>1193334573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825745502</v>
      </c>
      <c r="D45" s="18"/>
      <c r="E45" s="19"/>
      <c r="F45" s="20">
        <v>3986952160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3986952160</v>
      </c>
      <c r="Y45" s="20">
        <v>-3986952160</v>
      </c>
      <c r="Z45" s="48">
        <v>-100</v>
      </c>
      <c r="AA45" s="22">
        <v>3986952160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825745502</v>
      </c>
      <c r="D48" s="51">
        <f>SUM(D45:D47)</f>
        <v>0</v>
      </c>
      <c r="E48" s="52">
        <f t="shared" si="7"/>
        <v>0</v>
      </c>
      <c r="F48" s="53">
        <f t="shared" si="7"/>
        <v>3986952160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3986952160</v>
      </c>
      <c r="Y48" s="53">
        <f t="shared" si="7"/>
        <v>-3986952160</v>
      </c>
      <c r="Z48" s="54">
        <f>+IF(X48&lt;&gt;0,+(Y48/X48)*100,0)</f>
        <v>-100</v>
      </c>
      <c r="AA48" s="55">
        <f>SUM(AA45:AA47)</f>
        <v>3986952160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-29215248</v>
      </c>
      <c r="D6" s="18"/>
      <c r="E6" s="19">
        <v>-68860594</v>
      </c>
      <c r="F6" s="20">
        <v>35769049</v>
      </c>
      <c r="G6" s="20">
        <v>22389826</v>
      </c>
      <c r="H6" s="20">
        <v>2410984</v>
      </c>
      <c r="I6" s="20">
        <v>-1742241</v>
      </c>
      <c r="J6" s="20">
        <v>23058569</v>
      </c>
      <c r="K6" s="20">
        <v>-866009</v>
      </c>
      <c r="L6" s="20">
        <v>-12378140</v>
      </c>
      <c r="M6" s="20">
        <v>1859131</v>
      </c>
      <c r="N6" s="20">
        <v>-11385018</v>
      </c>
      <c r="O6" s="20">
        <v>-14209837</v>
      </c>
      <c r="P6" s="20">
        <v>344702</v>
      </c>
      <c r="Q6" s="20"/>
      <c r="R6" s="20">
        <v>-13865135</v>
      </c>
      <c r="S6" s="20">
        <v>5693834</v>
      </c>
      <c r="T6" s="20">
        <v>6081890</v>
      </c>
      <c r="U6" s="20"/>
      <c r="V6" s="20">
        <v>11775724</v>
      </c>
      <c r="W6" s="20">
        <v>9584140</v>
      </c>
      <c r="X6" s="20">
        <v>35769049</v>
      </c>
      <c r="Y6" s="20">
        <v>-26184909</v>
      </c>
      <c r="Z6" s="21">
        <v>-73.21</v>
      </c>
      <c r="AA6" s="22">
        <v>35769049</v>
      </c>
    </row>
    <row r="7" spans="1:27" ht="12.75">
      <c r="A7" s="23" t="s">
        <v>34</v>
      </c>
      <c r="B7" s="17"/>
      <c r="C7" s="18">
        <v>6376201</v>
      </c>
      <c r="D7" s="18"/>
      <c r="E7" s="19"/>
      <c r="F7" s="20">
        <v>-62991</v>
      </c>
      <c r="G7" s="20"/>
      <c r="H7" s="20">
        <v>-14400000</v>
      </c>
      <c r="I7" s="20">
        <v>-10801155</v>
      </c>
      <c r="J7" s="20">
        <v>-25201155</v>
      </c>
      <c r="K7" s="20">
        <v>-13705187</v>
      </c>
      <c r="L7" s="20">
        <v>2000000</v>
      </c>
      <c r="M7" s="20"/>
      <c r="N7" s="20">
        <v>-11705187</v>
      </c>
      <c r="O7" s="20"/>
      <c r="P7" s="20">
        <v>-2909617</v>
      </c>
      <c r="Q7" s="20"/>
      <c r="R7" s="20">
        <v>-2909617</v>
      </c>
      <c r="S7" s="20"/>
      <c r="T7" s="20"/>
      <c r="U7" s="20"/>
      <c r="V7" s="20"/>
      <c r="W7" s="20">
        <v>-39815959</v>
      </c>
      <c r="X7" s="20">
        <v>-62991</v>
      </c>
      <c r="Y7" s="20">
        <v>-39752968</v>
      </c>
      <c r="Z7" s="21">
        <v>63108.96</v>
      </c>
      <c r="AA7" s="22">
        <v>-62991</v>
      </c>
    </row>
    <row r="8" spans="1:27" ht="12.75">
      <c r="A8" s="23" t="s">
        <v>35</v>
      </c>
      <c r="B8" s="17"/>
      <c r="C8" s="18">
        <v>28795403</v>
      </c>
      <c r="D8" s="18"/>
      <c r="E8" s="19">
        <v>-9727322</v>
      </c>
      <c r="F8" s="20">
        <v>-5000000</v>
      </c>
      <c r="G8" s="20">
        <v>2325090</v>
      </c>
      <c r="H8" s="20">
        <v>1449649</v>
      </c>
      <c r="I8" s="20">
        <v>3299796</v>
      </c>
      <c r="J8" s="20">
        <v>7074535</v>
      </c>
      <c r="K8" s="20">
        <v>3033758</v>
      </c>
      <c r="L8" s="20">
        <v>3469102</v>
      </c>
      <c r="M8" s="20">
        <v>-1283815</v>
      </c>
      <c r="N8" s="20">
        <v>5219045</v>
      </c>
      <c r="O8" s="20">
        <v>3262379</v>
      </c>
      <c r="P8" s="20">
        <v>6096958</v>
      </c>
      <c r="Q8" s="20"/>
      <c r="R8" s="20">
        <v>9359337</v>
      </c>
      <c r="S8" s="20">
        <v>5988588</v>
      </c>
      <c r="T8" s="20">
        <v>3315763</v>
      </c>
      <c r="U8" s="20"/>
      <c r="V8" s="20">
        <v>9304351</v>
      </c>
      <c r="W8" s="20">
        <v>30957268</v>
      </c>
      <c r="X8" s="20">
        <v>-5000000</v>
      </c>
      <c r="Y8" s="20">
        <v>35957268</v>
      </c>
      <c r="Z8" s="21">
        <v>-719.15</v>
      </c>
      <c r="AA8" s="22">
        <v>-5000000</v>
      </c>
    </row>
    <row r="9" spans="1:27" ht="12.75">
      <c r="A9" s="23" t="s">
        <v>36</v>
      </c>
      <c r="B9" s="17"/>
      <c r="C9" s="18">
        <v>31622873</v>
      </c>
      <c r="D9" s="18"/>
      <c r="E9" s="19"/>
      <c r="F9" s="20">
        <v>-320000</v>
      </c>
      <c r="G9" s="20">
        <v>-24390</v>
      </c>
      <c r="H9" s="20">
        <v>1653785</v>
      </c>
      <c r="I9" s="20">
        <v>2027822</v>
      </c>
      <c r="J9" s="20">
        <v>3657217</v>
      </c>
      <c r="K9" s="20">
        <v>1363542</v>
      </c>
      <c r="L9" s="20">
        <v>747364</v>
      </c>
      <c r="M9" s="20">
        <v>1109726</v>
      </c>
      <c r="N9" s="20">
        <v>3220632</v>
      </c>
      <c r="O9" s="20">
        <v>1558107</v>
      </c>
      <c r="P9" s="20">
        <v>1387736</v>
      </c>
      <c r="Q9" s="20"/>
      <c r="R9" s="20">
        <v>2945843</v>
      </c>
      <c r="S9" s="20">
        <v>110381</v>
      </c>
      <c r="T9" s="20">
        <v>88850</v>
      </c>
      <c r="U9" s="20"/>
      <c r="V9" s="20">
        <v>199231</v>
      </c>
      <c r="W9" s="20">
        <v>10022923</v>
      </c>
      <c r="X9" s="20">
        <v>-320000</v>
      </c>
      <c r="Y9" s="20">
        <v>10342923</v>
      </c>
      <c r="Z9" s="21">
        <v>-3232.16</v>
      </c>
      <c r="AA9" s="22">
        <v>-320000</v>
      </c>
    </row>
    <row r="10" spans="1:27" ht="12.75">
      <c r="A10" s="23" t="s">
        <v>37</v>
      </c>
      <c r="B10" s="17"/>
      <c r="C10" s="18">
        <v>-626799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-1247493</v>
      </c>
      <c r="D11" s="18"/>
      <c r="E11" s="19">
        <v>230000</v>
      </c>
      <c r="F11" s="20">
        <v>180000</v>
      </c>
      <c r="G11" s="20">
        <v>-48</v>
      </c>
      <c r="H11" s="20">
        <v>-144749</v>
      </c>
      <c r="I11" s="20">
        <v>-15005</v>
      </c>
      <c r="J11" s="20">
        <v>-159802</v>
      </c>
      <c r="K11" s="20">
        <v>-62703</v>
      </c>
      <c r="L11" s="20">
        <v>-25195</v>
      </c>
      <c r="M11" s="20">
        <v>-131404</v>
      </c>
      <c r="N11" s="20">
        <v>-219302</v>
      </c>
      <c r="O11" s="20">
        <v>-7598</v>
      </c>
      <c r="P11" s="20"/>
      <c r="Q11" s="20"/>
      <c r="R11" s="20">
        <v>-7598</v>
      </c>
      <c r="S11" s="20">
        <v>-158941</v>
      </c>
      <c r="T11" s="20">
        <v>459504</v>
      </c>
      <c r="U11" s="20"/>
      <c r="V11" s="20">
        <v>300563</v>
      </c>
      <c r="W11" s="20">
        <v>-86139</v>
      </c>
      <c r="X11" s="20">
        <v>180000</v>
      </c>
      <c r="Y11" s="20">
        <v>-266139</v>
      </c>
      <c r="Z11" s="21">
        <v>-147.85</v>
      </c>
      <c r="AA11" s="22">
        <v>180000</v>
      </c>
    </row>
    <row r="12" spans="1:27" ht="12.75">
      <c r="A12" s="27" t="s">
        <v>39</v>
      </c>
      <c r="B12" s="28"/>
      <c r="C12" s="29">
        <f aca="true" t="shared" si="0" ref="C12:Y12">SUM(C6:C11)</f>
        <v>35704937</v>
      </c>
      <c r="D12" s="29">
        <f>SUM(D6:D11)</f>
        <v>0</v>
      </c>
      <c r="E12" s="30">
        <f t="shared" si="0"/>
        <v>-78357916</v>
      </c>
      <c r="F12" s="31">
        <f t="shared" si="0"/>
        <v>30566058</v>
      </c>
      <c r="G12" s="31">
        <f t="shared" si="0"/>
        <v>24690478</v>
      </c>
      <c r="H12" s="31">
        <f t="shared" si="0"/>
        <v>-9030331</v>
      </c>
      <c r="I12" s="31">
        <f t="shared" si="0"/>
        <v>-7230783</v>
      </c>
      <c r="J12" s="31">
        <f t="shared" si="0"/>
        <v>8429364</v>
      </c>
      <c r="K12" s="31">
        <f t="shared" si="0"/>
        <v>-10236599</v>
      </c>
      <c r="L12" s="31">
        <f t="shared" si="0"/>
        <v>-6186869</v>
      </c>
      <c r="M12" s="31">
        <f t="shared" si="0"/>
        <v>1553638</v>
      </c>
      <c r="N12" s="31">
        <f t="shared" si="0"/>
        <v>-14869830</v>
      </c>
      <c r="O12" s="31">
        <f t="shared" si="0"/>
        <v>-9396949</v>
      </c>
      <c r="P12" s="31">
        <f t="shared" si="0"/>
        <v>4919779</v>
      </c>
      <c r="Q12" s="31">
        <f t="shared" si="0"/>
        <v>0</v>
      </c>
      <c r="R12" s="31">
        <f t="shared" si="0"/>
        <v>-4477170</v>
      </c>
      <c r="S12" s="31">
        <f t="shared" si="0"/>
        <v>11633862</v>
      </c>
      <c r="T12" s="31">
        <f t="shared" si="0"/>
        <v>9946007</v>
      </c>
      <c r="U12" s="31">
        <f t="shared" si="0"/>
        <v>0</v>
      </c>
      <c r="V12" s="31">
        <f t="shared" si="0"/>
        <v>21579869</v>
      </c>
      <c r="W12" s="31">
        <f t="shared" si="0"/>
        <v>10662233</v>
      </c>
      <c r="X12" s="31">
        <f t="shared" si="0"/>
        <v>30566058</v>
      </c>
      <c r="Y12" s="31">
        <f t="shared" si="0"/>
        <v>-19903825</v>
      </c>
      <c r="Z12" s="32">
        <f>+IF(X12&lt;&gt;0,+(Y12/X12)*100,0)</f>
        <v>-65.11740899006342</v>
      </c>
      <c r="AA12" s="33">
        <f>SUM(AA6:AA11)</f>
        <v>30566058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-2204422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-8202994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-1025063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-246341</v>
      </c>
      <c r="D19" s="18"/>
      <c r="E19" s="19">
        <v>46671098</v>
      </c>
      <c r="F19" s="20">
        <v>47688098</v>
      </c>
      <c r="G19" s="20"/>
      <c r="H19" s="20"/>
      <c r="I19" s="20">
        <v>6623195</v>
      </c>
      <c r="J19" s="20">
        <v>6623195</v>
      </c>
      <c r="K19" s="20">
        <v>2607014</v>
      </c>
      <c r="L19" s="20">
        <v>2495980</v>
      </c>
      <c r="M19" s="20">
        <v>356811</v>
      </c>
      <c r="N19" s="20">
        <v>5459805</v>
      </c>
      <c r="O19" s="20">
        <v>2971703</v>
      </c>
      <c r="P19" s="20">
        <v>646871</v>
      </c>
      <c r="Q19" s="20"/>
      <c r="R19" s="20">
        <v>3618574</v>
      </c>
      <c r="S19" s="20"/>
      <c r="T19" s="20"/>
      <c r="U19" s="20"/>
      <c r="V19" s="20"/>
      <c r="W19" s="20">
        <v>15701574</v>
      </c>
      <c r="X19" s="20">
        <v>47688098</v>
      </c>
      <c r="Y19" s="20">
        <v>-31986524</v>
      </c>
      <c r="Z19" s="21">
        <v>-67.07</v>
      </c>
      <c r="AA19" s="22">
        <v>47688098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-1512423</v>
      </c>
      <c r="D22" s="18"/>
      <c r="E22" s="19">
        <v>750000</v>
      </c>
      <c r="F22" s="20">
        <v>300000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300000</v>
      </c>
      <c r="Y22" s="20">
        <v>-300000</v>
      </c>
      <c r="Z22" s="21">
        <v>-100</v>
      </c>
      <c r="AA22" s="22">
        <v>300000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-13191243</v>
      </c>
      <c r="D24" s="29">
        <f>SUM(D15:D23)</f>
        <v>0</v>
      </c>
      <c r="E24" s="36">
        <f t="shared" si="1"/>
        <v>47421098</v>
      </c>
      <c r="F24" s="37">
        <f t="shared" si="1"/>
        <v>47988098</v>
      </c>
      <c r="G24" s="37">
        <f t="shared" si="1"/>
        <v>0</v>
      </c>
      <c r="H24" s="37">
        <f t="shared" si="1"/>
        <v>0</v>
      </c>
      <c r="I24" s="37">
        <f t="shared" si="1"/>
        <v>6623195</v>
      </c>
      <c r="J24" s="37">
        <f t="shared" si="1"/>
        <v>6623195</v>
      </c>
      <c r="K24" s="37">
        <f t="shared" si="1"/>
        <v>2607014</v>
      </c>
      <c r="L24" s="37">
        <f t="shared" si="1"/>
        <v>2495980</v>
      </c>
      <c r="M24" s="37">
        <f t="shared" si="1"/>
        <v>356811</v>
      </c>
      <c r="N24" s="37">
        <f t="shared" si="1"/>
        <v>5459805</v>
      </c>
      <c r="O24" s="37">
        <f t="shared" si="1"/>
        <v>2971703</v>
      </c>
      <c r="P24" s="37">
        <f t="shared" si="1"/>
        <v>646871</v>
      </c>
      <c r="Q24" s="37">
        <f t="shared" si="1"/>
        <v>0</v>
      </c>
      <c r="R24" s="37">
        <f t="shared" si="1"/>
        <v>3618574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15701574</v>
      </c>
      <c r="X24" s="37">
        <f t="shared" si="1"/>
        <v>47988098</v>
      </c>
      <c r="Y24" s="37">
        <f t="shared" si="1"/>
        <v>-32286524</v>
      </c>
      <c r="Z24" s="38">
        <f>+IF(X24&lt;&gt;0,+(Y24/X24)*100,0)</f>
        <v>-67.280274371366</v>
      </c>
      <c r="AA24" s="39">
        <f>SUM(AA15:AA23)</f>
        <v>47988098</v>
      </c>
    </row>
    <row r="25" spans="1:27" ht="12.75">
      <c r="A25" s="27" t="s">
        <v>50</v>
      </c>
      <c r="B25" s="28"/>
      <c r="C25" s="29">
        <f aca="true" t="shared" si="2" ref="C25:Y25">+C12+C24</f>
        <v>22513694</v>
      </c>
      <c r="D25" s="29">
        <f>+D12+D24</f>
        <v>0</v>
      </c>
      <c r="E25" s="30">
        <f t="shared" si="2"/>
        <v>-30936818</v>
      </c>
      <c r="F25" s="31">
        <f t="shared" si="2"/>
        <v>78554156</v>
      </c>
      <c r="G25" s="31">
        <f t="shared" si="2"/>
        <v>24690478</v>
      </c>
      <c r="H25" s="31">
        <f t="shared" si="2"/>
        <v>-9030331</v>
      </c>
      <c r="I25" s="31">
        <f t="shared" si="2"/>
        <v>-607588</v>
      </c>
      <c r="J25" s="31">
        <f t="shared" si="2"/>
        <v>15052559</v>
      </c>
      <c r="K25" s="31">
        <f t="shared" si="2"/>
        <v>-7629585</v>
      </c>
      <c r="L25" s="31">
        <f t="shared" si="2"/>
        <v>-3690889</v>
      </c>
      <c r="M25" s="31">
        <f t="shared" si="2"/>
        <v>1910449</v>
      </c>
      <c r="N25" s="31">
        <f t="shared" si="2"/>
        <v>-9410025</v>
      </c>
      <c r="O25" s="31">
        <f t="shared" si="2"/>
        <v>-6425246</v>
      </c>
      <c r="P25" s="31">
        <f t="shared" si="2"/>
        <v>5566650</v>
      </c>
      <c r="Q25" s="31">
        <f t="shared" si="2"/>
        <v>0</v>
      </c>
      <c r="R25" s="31">
        <f t="shared" si="2"/>
        <v>-858596</v>
      </c>
      <c r="S25" s="31">
        <f t="shared" si="2"/>
        <v>11633862</v>
      </c>
      <c r="T25" s="31">
        <f t="shared" si="2"/>
        <v>9946007</v>
      </c>
      <c r="U25" s="31">
        <f t="shared" si="2"/>
        <v>0</v>
      </c>
      <c r="V25" s="31">
        <f t="shared" si="2"/>
        <v>21579869</v>
      </c>
      <c r="W25" s="31">
        <f t="shared" si="2"/>
        <v>26363807</v>
      </c>
      <c r="X25" s="31">
        <f t="shared" si="2"/>
        <v>78554156</v>
      </c>
      <c r="Y25" s="31">
        <f t="shared" si="2"/>
        <v>-52190349</v>
      </c>
      <c r="Z25" s="32">
        <f>+IF(X25&lt;&gt;0,+(Y25/X25)*100,0)</f>
        <v>-66.4386859429818</v>
      </c>
      <c r="AA25" s="33">
        <f>+AA12+AA24</f>
        <v>78554156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-947966</v>
      </c>
      <c r="D30" s="18"/>
      <c r="E30" s="19"/>
      <c r="F30" s="20">
        <v>322794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322794</v>
      </c>
      <c r="Y30" s="20">
        <v>-322794</v>
      </c>
      <c r="Z30" s="21">
        <v>-100</v>
      </c>
      <c r="AA30" s="22">
        <v>322794</v>
      </c>
    </row>
    <row r="31" spans="1:27" ht="12.75">
      <c r="A31" s="23" t="s">
        <v>55</v>
      </c>
      <c r="B31" s="17"/>
      <c r="C31" s="18">
        <v>81569</v>
      </c>
      <c r="D31" s="18"/>
      <c r="E31" s="19">
        <v>165810</v>
      </c>
      <c r="F31" s="20"/>
      <c r="G31" s="20">
        <v>4727</v>
      </c>
      <c r="H31" s="20">
        <v>16517</v>
      </c>
      <c r="I31" s="20">
        <v>11378</v>
      </c>
      <c r="J31" s="20">
        <v>32622</v>
      </c>
      <c r="K31" s="20">
        <v>10435</v>
      </c>
      <c r="L31" s="20">
        <v>3079</v>
      </c>
      <c r="M31" s="20"/>
      <c r="N31" s="20">
        <v>13514</v>
      </c>
      <c r="O31" s="20">
        <v>24021</v>
      </c>
      <c r="P31" s="20">
        <v>17083</v>
      </c>
      <c r="Q31" s="20"/>
      <c r="R31" s="20">
        <v>41104</v>
      </c>
      <c r="S31" s="20"/>
      <c r="T31" s="20"/>
      <c r="U31" s="20"/>
      <c r="V31" s="20"/>
      <c r="W31" s="20">
        <v>87240</v>
      </c>
      <c r="X31" s="20"/>
      <c r="Y31" s="20">
        <v>87240</v>
      </c>
      <c r="Z31" s="21"/>
      <c r="AA31" s="22"/>
    </row>
    <row r="32" spans="1:27" ht="12.75">
      <c r="A32" s="23" t="s">
        <v>56</v>
      </c>
      <c r="B32" s="17"/>
      <c r="C32" s="18">
        <v>2089327</v>
      </c>
      <c r="D32" s="18"/>
      <c r="E32" s="19">
        <v>-39630024</v>
      </c>
      <c r="F32" s="20">
        <v>468272</v>
      </c>
      <c r="G32" s="20">
        <v>29490529</v>
      </c>
      <c r="H32" s="20">
        <v>6058621</v>
      </c>
      <c r="I32" s="20">
        <v>12483251</v>
      </c>
      <c r="J32" s="20">
        <v>48032401</v>
      </c>
      <c r="K32" s="20">
        <v>-4705851</v>
      </c>
      <c r="L32" s="20">
        <v>360551</v>
      </c>
      <c r="M32" s="20">
        <v>8022975</v>
      </c>
      <c r="N32" s="20">
        <v>3677675</v>
      </c>
      <c r="O32" s="20">
        <v>-14100388</v>
      </c>
      <c r="P32" s="20">
        <v>91394</v>
      </c>
      <c r="Q32" s="20"/>
      <c r="R32" s="20">
        <v>-14008994</v>
      </c>
      <c r="S32" s="20">
        <v>15628942</v>
      </c>
      <c r="T32" s="20">
        <v>13177982</v>
      </c>
      <c r="U32" s="20"/>
      <c r="V32" s="20">
        <v>28806924</v>
      </c>
      <c r="W32" s="20">
        <v>66508006</v>
      </c>
      <c r="X32" s="20">
        <v>468272</v>
      </c>
      <c r="Y32" s="20">
        <v>66039734</v>
      </c>
      <c r="Z32" s="21">
        <v>14102.86</v>
      </c>
      <c r="AA32" s="22">
        <v>468272</v>
      </c>
    </row>
    <row r="33" spans="1:27" ht="12.75">
      <c r="A33" s="23" t="s">
        <v>57</v>
      </c>
      <c r="B33" s="17"/>
      <c r="C33" s="18">
        <v>441671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1664601</v>
      </c>
      <c r="D34" s="29">
        <f>SUM(D29:D33)</f>
        <v>0</v>
      </c>
      <c r="E34" s="30">
        <f t="shared" si="3"/>
        <v>-39464214</v>
      </c>
      <c r="F34" s="31">
        <f t="shared" si="3"/>
        <v>791066</v>
      </c>
      <c r="G34" s="31">
        <f t="shared" si="3"/>
        <v>29495256</v>
      </c>
      <c r="H34" s="31">
        <f t="shared" si="3"/>
        <v>6075138</v>
      </c>
      <c r="I34" s="31">
        <f t="shared" si="3"/>
        <v>12494629</v>
      </c>
      <c r="J34" s="31">
        <f t="shared" si="3"/>
        <v>48065023</v>
      </c>
      <c r="K34" s="31">
        <f t="shared" si="3"/>
        <v>-4695416</v>
      </c>
      <c r="L34" s="31">
        <f t="shared" si="3"/>
        <v>363630</v>
      </c>
      <c r="M34" s="31">
        <f t="shared" si="3"/>
        <v>8022975</v>
      </c>
      <c r="N34" s="31">
        <f t="shared" si="3"/>
        <v>3691189</v>
      </c>
      <c r="O34" s="31">
        <f t="shared" si="3"/>
        <v>-14076367</v>
      </c>
      <c r="P34" s="31">
        <f t="shared" si="3"/>
        <v>108477</v>
      </c>
      <c r="Q34" s="31">
        <f t="shared" si="3"/>
        <v>0</v>
      </c>
      <c r="R34" s="31">
        <f t="shared" si="3"/>
        <v>-13967890</v>
      </c>
      <c r="S34" s="31">
        <f t="shared" si="3"/>
        <v>15628942</v>
      </c>
      <c r="T34" s="31">
        <f t="shared" si="3"/>
        <v>13177982</v>
      </c>
      <c r="U34" s="31">
        <f t="shared" si="3"/>
        <v>0</v>
      </c>
      <c r="V34" s="31">
        <f t="shared" si="3"/>
        <v>28806924</v>
      </c>
      <c r="W34" s="31">
        <f t="shared" si="3"/>
        <v>66595246</v>
      </c>
      <c r="X34" s="31">
        <f t="shared" si="3"/>
        <v>791066</v>
      </c>
      <c r="Y34" s="31">
        <f t="shared" si="3"/>
        <v>65804180</v>
      </c>
      <c r="Z34" s="32">
        <f>+IF(X34&lt;&gt;0,+(Y34/X34)*100,0)</f>
        <v>8318.418437905308</v>
      </c>
      <c r="AA34" s="33">
        <f>SUM(AA29:AA33)</f>
        <v>791066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7681466</v>
      </c>
      <c r="D37" s="18"/>
      <c r="E37" s="19"/>
      <c r="F37" s="20"/>
      <c r="G37" s="20"/>
      <c r="H37" s="20">
        <v>-59011</v>
      </c>
      <c r="I37" s="20"/>
      <c r="J37" s="20">
        <v>-59011</v>
      </c>
      <c r="K37" s="20">
        <v>3841255</v>
      </c>
      <c r="L37" s="20"/>
      <c r="M37" s="20"/>
      <c r="N37" s="20">
        <v>3841255</v>
      </c>
      <c r="O37" s="20">
        <v>17787000</v>
      </c>
      <c r="P37" s="20"/>
      <c r="Q37" s="20"/>
      <c r="R37" s="20">
        <v>17787000</v>
      </c>
      <c r="S37" s="20"/>
      <c r="T37" s="20"/>
      <c r="U37" s="20"/>
      <c r="V37" s="20"/>
      <c r="W37" s="20">
        <v>21569244</v>
      </c>
      <c r="X37" s="20"/>
      <c r="Y37" s="20">
        <v>21569244</v>
      </c>
      <c r="Z37" s="21"/>
      <c r="AA37" s="22"/>
    </row>
    <row r="38" spans="1:27" ht="12.75">
      <c r="A38" s="23" t="s">
        <v>57</v>
      </c>
      <c r="B38" s="17"/>
      <c r="C38" s="18">
        <v>1327213</v>
      </c>
      <c r="D38" s="18"/>
      <c r="E38" s="19"/>
      <c r="F38" s="20">
        <v>94948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94948</v>
      </c>
      <c r="Y38" s="20">
        <v>-94948</v>
      </c>
      <c r="Z38" s="21">
        <v>-100</v>
      </c>
      <c r="AA38" s="22">
        <v>94948</v>
      </c>
    </row>
    <row r="39" spans="1:27" ht="12.75">
      <c r="A39" s="27" t="s">
        <v>61</v>
      </c>
      <c r="B39" s="35"/>
      <c r="C39" s="29">
        <f aca="true" t="shared" si="4" ref="C39:Y39">SUM(C37:C38)</f>
        <v>9008679</v>
      </c>
      <c r="D39" s="29">
        <f>SUM(D37:D38)</f>
        <v>0</v>
      </c>
      <c r="E39" s="36">
        <f t="shared" si="4"/>
        <v>0</v>
      </c>
      <c r="F39" s="37">
        <f t="shared" si="4"/>
        <v>94948</v>
      </c>
      <c r="G39" s="37">
        <f t="shared" si="4"/>
        <v>0</v>
      </c>
      <c r="H39" s="37">
        <f t="shared" si="4"/>
        <v>-59011</v>
      </c>
      <c r="I39" s="37">
        <f t="shared" si="4"/>
        <v>0</v>
      </c>
      <c r="J39" s="37">
        <f t="shared" si="4"/>
        <v>-59011</v>
      </c>
      <c r="K39" s="37">
        <f t="shared" si="4"/>
        <v>3841255</v>
      </c>
      <c r="L39" s="37">
        <f t="shared" si="4"/>
        <v>0</v>
      </c>
      <c r="M39" s="37">
        <f t="shared" si="4"/>
        <v>0</v>
      </c>
      <c r="N39" s="37">
        <f t="shared" si="4"/>
        <v>3841255</v>
      </c>
      <c r="O39" s="37">
        <f t="shared" si="4"/>
        <v>17787000</v>
      </c>
      <c r="P39" s="37">
        <f t="shared" si="4"/>
        <v>0</v>
      </c>
      <c r="Q39" s="37">
        <f t="shared" si="4"/>
        <v>0</v>
      </c>
      <c r="R39" s="37">
        <f t="shared" si="4"/>
        <v>17787000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21569244</v>
      </c>
      <c r="X39" s="37">
        <f t="shared" si="4"/>
        <v>94948</v>
      </c>
      <c r="Y39" s="37">
        <f t="shared" si="4"/>
        <v>21474296</v>
      </c>
      <c r="Z39" s="38">
        <f>+IF(X39&lt;&gt;0,+(Y39/X39)*100,0)</f>
        <v>22616.901883136034</v>
      </c>
      <c r="AA39" s="39">
        <f>SUM(AA37:AA38)</f>
        <v>94948</v>
      </c>
    </row>
    <row r="40" spans="1:27" ht="12.75">
      <c r="A40" s="27" t="s">
        <v>62</v>
      </c>
      <c r="B40" s="28"/>
      <c r="C40" s="29">
        <f aca="true" t="shared" si="5" ref="C40:Y40">+C34+C39</f>
        <v>10673280</v>
      </c>
      <c r="D40" s="29">
        <f>+D34+D39</f>
        <v>0</v>
      </c>
      <c r="E40" s="30">
        <f t="shared" si="5"/>
        <v>-39464214</v>
      </c>
      <c r="F40" s="31">
        <f t="shared" si="5"/>
        <v>886014</v>
      </c>
      <c r="G40" s="31">
        <f t="shared" si="5"/>
        <v>29495256</v>
      </c>
      <c r="H40" s="31">
        <f t="shared" si="5"/>
        <v>6016127</v>
      </c>
      <c r="I40" s="31">
        <f t="shared" si="5"/>
        <v>12494629</v>
      </c>
      <c r="J40" s="31">
        <f t="shared" si="5"/>
        <v>48006012</v>
      </c>
      <c r="K40" s="31">
        <f t="shared" si="5"/>
        <v>-854161</v>
      </c>
      <c r="L40" s="31">
        <f t="shared" si="5"/>
        <v>363630</v>
      </c>
      <c r="M40" s="31">
        <f t="shared" si="5"/>
        <v>8022975</v>
      </c>
      <c r="N40" s="31">
        <f t="shared" si="5"/>
        <v>7532444</v>
      </c>
      <c r="O40" s="31">
        <f t="shared" si="5"/>
        <v>3710633</v>
      </c>
      <c r="P40" s="31">
        <f t="shared" si="5"/>
        <v>108477</v>
      </c>
      <c r="Q40" s="31">
        <f t="shared" si="5"/>
        <v>0</v>
      </c>
      <c r="R40" s="31">
        <f t="shared" si="5"/>
        <v>3819110</v>
      </c>
      <c r="S40" s="31">
        <f t="shared" si="5"/>
        <v>15628942</v>
      </c>
      <c r="T40" s="31">
        <f t="shared" si="5"/>
        <v>13177982</v>
      </c>
      <c r="U40" s="31">
        <f t="shared" si="5"/>
        <v>0</v>
      </c>
      <c r="V40" s="31">
        <f t="shared" si="5"/>
        <v>28806924</v>
      </c>
      <c r="W40" s="31">
        <f t="shared" si="5"/>
        <v>88164490</v>
      </c>
      <c r="X40" s="31">
        <f t="shared" si="5"/>
        <v>886014</v>
      </c>
      <c r="Y40" s="31">
        <f t="shared" si="5"/>
        <v>87278476</v>
      </c>
      <c r="Z40" s="32">
        <f>+IF(X40&lt;&gt;0,+(Y40/X40)*100,0)</f>
        <v>9850.688138110685</v>
      </c>
      <c r="AA40" s="33">
        <f>+AA34+AA39</f>
        <v>886014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11840414</v>
      </c>
      <c r="D42" s="43">
        <f>+D25-D40</f>
        <v>0</v>
      </c>
      <c r="E42" s="44">
        <f t="shared" si="6"/>
        <v>8527396</v>
      </c>
      <c r="F42" s="45">
        <f t="shared" si="6"/>
        <v>77668142</v>
      </c>
      <c r="G42" s="45">
        <f t="shared" si="6"/>
        <v>-4804778</v>
      </c>
      <c r="H42" s="45">
        <f t="shared" si="6"/>
        <v>-15046458</v>
      </c>
      <c r="I42" s="45">
        <f t="shared" si="6"/>
        <v>-13102217</v>
      </c>
      <c r="J42" s="45">
        <f t="shared" si="6"/>
        <v>-32953453</v>
      </c>
      <c r="K42" s="45">
        <f t="shared" si="6"/>
        <v>-6775424</v>
      </c>
      <c r="L42" s="45">
        <f t="shared" si="6"/>
        <v>-4054519</v>
      </c>
      <c r="M42" s="45">
        <f t="shared" si="6"/>
        <v>-6112526</v>
      </c>
      <c r="N42" s="45">
        <f t="shared" si="6"/>
        <v>-16942469</v>
      </c>
      <c r="O42" s="45">
        <f t="shared" si="6"/>
        <v>-10135879</v>
      </c>
      <c r="P42" s="45">
        <f t="shared" si="6"/>
        <v>5458173</v>
      </c>
      <c r="Q42" s="45">
        <f t="shared" si="6"/>
        <v>0</v>
      </c>
      <c r="R42" s="45">
        <f t="shared" si="6"/>
        <v>-4677706</v>
      </c>
      <c r="S42" s="45">
        <f t="shared" si="6"/>
        <v>-3995080</v>
      </c>
      <c r="T42" s="45">
        <f t="shared" si="6"/>
        <v>-3231975</v>
      </c>
      <c r="U42" s="45">
        <f t="shared" si="6"/>
        <v>0</v>
      </c>
      <c r="V42" s="45">
        <f t="shared" si="6"/>
        <v>-7227055</v>
      </c>
      <c r="W42" s="45">
        <f t="shared" si="6"/>
        <v>-61800683</v>
      </c>
      <c r="X42" s="45">
        <f t="shared" si="6"/>
        <v>77668142</v>
      </c>
      <c r="Y42" s="45">
        <f t="shared" si="6"/>
        <v>-139468825</v>
      </c>
      <c r="Z42" s="46">
        <f>+IF(X42&lt;&gt;0,+(Y42/X42)*100,0)</f>
        <v>-179.57018335780455</v>
      </c>
      <c r="AA42" s="47">
        <f>+AA25-AA40</f>
        <v>77668142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10247427</v>
      </c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10247427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2012129</v>
      </c>
      <c r="D6" s="18"/>
      <c r="E6" s="19">
        <v>167361283</v>
      </c>
      <c r="F6" s="20">
        <v>140600000</v>
      </c>
      <c r="G6" s="20">
        <v>-99730949</v>
      </c>
      <c r="H6" s="20">
        <v>-74216462</v>
      </c>
      <c r="I6" s="20">
        <v>7792636</v>
      </c>
      <c r="J6" s="20">
        <v>-166154775</v>
      </c>
      <c r="K6" s="20">
        <v>43445143</v>
      </c>
      <c r="L6" s="20"/>
      <c r="M6" s="20"/>
      <c r="N6" s="20">
        <v>43445143</v>
      </c>
      <c r="O6" s="20">
        <v>24273231</v>
      </c>
      <c r="P6" s="20">
        <v>-222903442</v>
      </c>
      <c r="Q6" s="20"/>
      <c r="R6" s="20">
        <v>-198630211</v>
      </c>
      <c r="S6" s="20">
        <v>-40466209</v>
      </c>
      <c r="T6" s="20"/>
      <c r="U6" s="20"/>
      <c r="V6" s="20">
        <v>-40466209</v>
      </c>
      <c r="W6" s="20">
        <v>-361806052</v>
      </c>
      <c r="X6" s="20">
        <v>140600000</v>
      </c>
      <c r="Y6" s="20">
        <v>-502406052</v>
      </c>
      <c r="Z6" s="21">
        <v>-357.33</v>
      </c>
      <c r="AA6" s="22">
        <v>140600000</v>
      </c>
    </row>
    <row r="7" spans="1:27" ht="12.75">
      <c r="A7" s="23" t="s">
        <v>34</v>
      </c>
      <c r="B7" s="17"/>
      <c r="C7" s="18">
        <v>-164329793</v>
      </c>
      <c r="D7" s="18"/>
      <c r="E7" s="19"/>
      <c r="F7" s="20">
        <v>160000000</v>
      </c>
      <c r="G7" s="20"/>
      <c r="H7" s="20"/>
      <c r="I7" s="20">
        <v>-72853049</v>
      </c>
      <c r="J7" s="20">
        <v>-72853049</v>
      </c>
      <c r="K7" s="20">
        <v>-86544132</v>
      </c>
      <c r="L7" s="20"/>
      <c r="M7" s="20"/>
      <c r="N7" s="20">
        <v>-86544132</v>
      </c>
      <c r="O7" s="20">
        <v>-4760910</v>
      </c>
      <c r="P7" s="20">
        <v>491564594</v>
      </c>
      <c r="Q7" s="20"/>
      <c r="R7" s="20">
        <v>486803684</v>
      </c>
      <c r="S7" s="20">
        <v>-280102</v>
      </c>
      <c r="T7" s="20"/>
      <c r="U7" s="20"/>
      <c r="V7" s="20">
        <v>-280102</v>
      </c>
      <c r="W7" s="20">
        <v>327126401</v>
      </c>
      <c r="X7" s="20">
        <v>160000000</v>
      </c>
      <c r="Y7" s="20">
        <v>167126401</v>
      </c>
      <c r="Z7" s="21">
        <v>104.45</v>
      </c>
      <c r="AA7" s="22">
        <v>160000000</v>
      </c>
    </row>
    <row r="8" spans="1:27" ht="12.75">
      <c r="A8" s="23" t="s">
        <v>35</v>
      </c>
      <c r="B8" s="17"/>
      <c r="C8" s="18">
        <v>-47929356</v>
      </c>
      <c r="D8" s="18"/>
      <c r="E8" s="19"/>
      <c r="F8" s="20"/>
      <c r="G8" s="20"/>
      <c r="H8" s="20"/>
      <c r="I8" s="20"/>
      <c r="J8" s="20"/>
      <c r="K8" s="20">
        <v>745</v>
      </c>
      <c r="L8" s="20"/>
      <c r="M8" s="20"/>
      <c r="N8" s="20">
        <v>745</v>
      </c>
      <c r="O8" s="20"/>
      <c r="P8" s="20">
        <v>-6618</v>
      </c>
      <c r="Q8" s="20"/>
      <c r="R8" s="20">
        <v>-6618</v>
      </c>
      <c r="S8" s="20"/>
      <c r="T8" s="20"/>
      <c r="U8" s="20"/>
      <c r="V8" s="20"/>
      <c r="W8" s="20">
        <v>-5873</v>
      </c>
      <c r="X8" s="20"/>
      <c r="Y8" s="20">
        <v>-5873</v>
      </c>
      <c r="Z8" s="21"/>
      <c r="AA8" s="22"/>
    </row>
    <row r="9" spans="1:27" ht="12.75">
      <c r="A9" s="23" t="s">
        <v>36</v>
      </c>
      <c r="B9" s="17"/>
      <c r="C9" s="18">
        <v>42480672</v>
      </c>
      <c r="D9" s="18"/>
      <c r="E9" s="19"/>
      <c r="F9" s="20"/>
      <c r="G9" s="20">
        <v>1216483</v>
      </c>
      <c r="H9" s="20">
        <v>1171582</v>
      </c>
      <c r="I9" s="20">
        <v>5511243</v>
      </c>
      <c r="J9" s="20">
        <v>7899308</v>
      </c>
      <c r="K9" s="20">
        <v>2720699</v>
      </c>
      <c r="L9" s="20"/>
      <c r="M9" s="20"/>
      <c r="N9" s="20">
        <v>2720699</v>
      </c>
      <c r="O9" s="20">
        <v>600853</v>
      </c>
      <c r="P9" s="20">
        <v>70717679</v>
      </c>
      <c r="Q9" s="20"/>
      <c r="R9" s="20">
        <v>71318532</v>
      </c>
      <c r="S9" s="20">
        <v>2481912</v>
      </c>
      <c r="T9" s="20"/>
      <c r="U9" s="20"/>
      <c r="V9" s="20">
        <v>2481912</v>
      </c>
      <c r="W9" s="20">
        <v>84420451</v>
      </c>
      <c r="X9" s="20"/>
      <c r="Y9" s="20">
        <v>84420451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71303386</v>
      </c>
      <c r="D11" s="18"/>
      <c r="E11" s="19">
        <v>10150000</v>
      </c>
      <c r="F11" s="20">
        <v>13898675</v>
      </c>
      <c r="G11" s="20">
        <v>170</v>
      </c>
      <c r="H11" s="20"/>
      <c r="I11" s="20"/>
      <c r="J11" s="20">
        <v>170</v>
      </c>
      <c r="K11" s="20"/>
      <c r="L11" s="20"/>
      <c r="M11" s="20"/>
      <c r="N11" s="20"/>
      <c r="O11" s="20">
        <v>3565407</v>
      </c>
      <c r="P11" s="20">
        <v>228270822</v>
      </c>
      <c r="Q11" s="20"/>
      <c r="R11" s="20">
        <v>231836229</v>
      </c>
      <c r="S11" s="20"/>
      <c r="T11" s="20"/>
      <c r="U11" s="20"/>
      <c r="V11" s="20"/>
      <c r="W11" s="20">
        <v>231836399</v>
      </c>
      <c r="X11" s="20">
        <v>13898675</v>
      </c>
      <c r="Y11" s="20">
        <v>217937724</v>
      </c>
      <c r="Z11" s="21">
        <v>1568.05</v>
      </c>
      <c r="AA11" s="22">
        <v>13898675</v>
      </c>
    </row>
    <row r="12" spans="1:27" ht="12.75">
      <c r="A12" s="27" t="s">
        <v>39</v>
      </c>
      <c r="B12" s="28"/>
      <c r="C12" s="29">
        <f aca="true" t="shared" si="0" ref="C12:Y12">SUM(C6:C11)</f>
        <v>-96462962</v>
      </c>
      <c r="D12" s="29">
        <f>SUM(D6:D11)</f>
        <v>0</v>
      </c>
      <c r="E12" s="30">
        <f t="shared" si="0"/>
        <v>177511283</v>
      </c>
      <c r="F12" s="31">
        <f t="shared" si="0"/>
        <v>314498675</v>
      </c>
      <c r="G12" s="31">
        <f t="shared" si="0"/>
        <v>-98514296</v>
      </c>
      <c r="H12" s="31">
        <f t="shared" si="0"/>
        <v>-73044880</v>
      </c>
      <c r="I12" s="31">
        <f t="shared" si="0"/>
        <v>-59549170</v>
      </c>
      <c r="J12" s="31">
        <f t="shared" si="0"/>
        <v>-231108346</v>
      </c>
      <c r="K12" s="31">
        <f t="shared" si="0"/>
        <v>-40377545</v>
      </c>
      <c r="L12" s="31">
        <f t="shared" si="0"/>
        <v>0</v>
      </c>
      <c r="M12" s="31">
        <f t="shared" si="0"/>
        <v>0</v>
      </c>
      <c r="N12" s="31">
        <f t="shared" si="0"/>
        <v>-40377545</v>
      </c>
      <c r="O12" s="31">
        <f t="shared" si="0"/>
        <v>23678581</v>
      </c>
      <c r="P12" s="31">
        <f t="shared" si="0"/>
        <v>567643035</v>
      </c>
      <c r="Q12" s="31">
        <f t="shared" si="0"/>
        <v>0</v>
      </c>
      <c r="R12" s="31">
        <f t="shared" si="0"/>
        <v>591321616</v>
      </c>
      <c r="S12" s="31">
        <f t="shared" si="0"/>
        <v>-38264399</v>
      </c>
      <c r="T12" s="31">
        <f t="shared" si="0"/>
        <v>0</v>
      </c>
      <c r="U12" s="31">
        <f t="shared" si="0"/>
        <v>0</v>
      </c>
      <c r="V12" s="31">
        <f t="shared" si="0"/>
        <v>-38264399</v>
      </c>
      <c r="W12" s="31">
        <f t="shared" si="0"/>
        <v>281571326</v>
      </c>
      <c r="X12" s="31">
        <f t="shared" si="0"/>
        <v>314498675</v>
      </c>
      <c r="Y12" s="31">
        <f t="shared" si="0"/>
        <v>-32927349</v>
      </c>
      <c r="Z12" s="32">
        <f>+IF(X12&lt;&gt;0,+(Y12/X12)*100,0)</f>
        <v>-10.469789419621561</v>
      </c>
      <c r="AA12" s="33">
        <f>SUM(AA6:AA11)</f>
        <v>314498675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9847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>
        <v>13837492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13837492</v>
      </c>
      <c r="Y17" s="20">
        <v>-13837492</v>
      </c>
      <c r="Z17" s="21">
        <v>-100</v>
      </c>
      <c r="AA17" s="22">
        <v>13837492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115332000</v>
      </c>
      <c r="D19" s="18"/>
      <c r="E19" s="19">
        <v>343703340</v>
      </c>
      <c r="F19" s="20">
        <v>339814672</v>
      </c>
      <c r="G19" s="20">
        <v>5300227</v>
      </c>
      <c r="H19" s="20">
        <v>4393834</v>
      </c>
      <c r="I19" s="20">
        <v>22410980</v>
      </c>
      <c r="J19" s="20">
        <v>32105041</v>
      </c>
      <c r="K19" s="20">
        <v>10788184</v>
      </c>
      <c r="L19" s="20"/>
      <c r="M19" s="20"/>
      <c r="N19" s="20">
        <v>10788184</v>
      </c>
      <c r="O19" s="20">
        <v>1307917</v>
      </c>
      <c r="P19" s="20">
        <v>230122870</v>
      </c>
      <c r="Q19" s="20"/>
      <c r="R19" s="20">
        <v>231430787</v>
      </c>
      <c r="S19" s="20">
        <v>6268227</v>
      </c>
      <c r="T19" s="20"/>
      <c r="U19" s="20"/>
      <c r="V19" s="20">
        <v>6268227</v>
      </c>
      <c r="W19" s="20">
        <v>280592239</v>
      </c>
      <c r="X19" s="20">
        <v>339814672</v>
      </c>
      <c r="Y19" s="20">
        <v>-59222433</v>
      </c>
      <c r="Z19" s="21">
        <v>-17.43</v>
      </c>
      <c r="AA19" s="22">
        <v>339814672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-2941443</v>
      </c>
      <c r="D22" s="18"/>
      <c r="E22" s="19">
        <v>7391000</v>
      </c>
      <c r="F22" s="20">
        <v>3875457</v>
      </c>
      <c r="G22" s="20">
        <v>932508</v>
      </c>
      <c r="H22" s="20"/>
      <c r="I22" s="20"/>
      <c r="J22" s="20">
        <v>932508</v>
      </c>
      <c r="K22" s="20">
        <v>19390</v>
      </c>
      <c r="L22" s="20"/>
      <c r="M22" s="20"/>
      <c r="N22" s="20">
        <v>19390</v>
      </c>
      <c r="O22" s="20">
        <v>6545</v>
      </c>
      <c r="P22" s="20">
        <v>1938037</v>
      </c>
      <c r="Q22" s="20"/>
      <c r="R22" s="20">
        <v>1944582</v>
      </c>
      <c r="S22" s="20"/>
      <c r="T22" s="20"/>
      <c r="U22" s="20"/>
      <c r="V22" s="20"/>
      <c r="W22" s="20">
        <v>2896480</v>
      </c>
      <c r="X22" s="20">
        <v>3875457</v>
      </c>
      <c r="Y22" s="20">
        <v>-978977</v>
      </c>
      <c r="Z22" s="21">
        <v>-25.26</v>
      </c>
      <c r="AA22" s="22">
        <v>3875457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112400404</v>
      </c>
      <c r="D24" s="29">
        <f>SUM(D15:D23)</f>
        <v>0</v>
      </c>
      <c r="E24" s="36">
        <f t="shared" si="1"/>
        <v>351094340</v>
      </c>
      <c r="F24" s="37">
        <f t="shared" si="1"/>
        <v>357527621</v>
      </c>
      <c r="G24" s="37">
        <f t="shared" si="1"/>
        <v>6232735</v>
      </c>
      <c r="H24" s="37">
        <f t="shared" si="1"/>
        <v>4393834</v>
      </c>
      <c r="I24" s="37">
        <f t="shared" si="1"/>
        <v>22410980</v>
      </c>
      <c r="J24" s="37">
        <f t="shared" si="1"/>
        <v>33037549</v>
      </c>
      <c r="K24" s="37">
        <f t="shared" si="1"/>
        <v>10807574</v>
      </c>
      <c r="L24" s="37">
        <f t="shared" si="1"/>
        <v>0</v>
      </c>
      <c r="M24" s="37">
        <f t="shared" si="1"/>
        <v>0</v>
      </c>
      <c r="N24" s="37">
        <f t="shared" si="1"/>
        <v>10807574</v>
      </c>
      <c r="O24" s="37">
        <f t="shared" si="1"/>
        <v>1314462</v>
      </c>
      <c r="P24" s="37">
        <f t="shared" si="1"/>
        <v>232060907</v>
      </c>
      <c r="Q24" s="37">
        <f t="shared" si="1"/>
        <v>0</v>
      </c>
      <c r="R24" s="37">
        <f t="shared" si="1"/>
        <v>233375369</v>
      </c>
      <c r="S24" s="37">
        <f t="shared" si="1"/>
        <v>6268227</v>
      </c>
      <c r="T24" s="37">
        <f t="shared" si="1"/>
        <v>0</v>
      </c>
      <c r="U24" s="37">
        <f t="shared" si="1"/>
        <v>0</v>
      </c>
      <c r="V24" s="37">
        <f t="shared" si="1"/>
        <v>6268227</v>
      </c>
      <c r="W24" s="37">
        <f t="shared" si="1"/>
        <v>283488719</v>
      </c>
      <c r="X24" s="37">
        <f t="shared" si="1"/>
        <v>357527621</v>
      </c>
      <c r="Y24" s="37">
        <f t="shared" si="1"/>
        <v>-74038902</v>
      </c>
      <c r="Z24" s="38">
        <f>+IF(X24&lt;&gt;0,+(Y24/X24)*100,0)</f>
        <v>-20.708582400686744</v>
      </c>
      <c r="AA24" s="39">
        <f>SUM(AA15:AA23)</f>
        <v>357527621</v>
      </c>
    </row>
    <row r="25" spans="1:27" ht="12.75">
      <c r="A25" s="27" t="s">
        <v>50</v>
      </c>
      <c r="B25" s="28"/>
      <c r="C25" s="29">
        <f aca="true" t="shared" si="2" ref="C25:Y25">+C12+C24</f>
        <v>15937442</v>
      </c>
      <c r="D25" s="29">
        <f>+D12+D24</f>
        <v>0</v>
      </c>
      <c r="E25" s="30">
        <f t="shared" si="2"/>
        <v>528605623</v>
      </c>
      <c r="F25" s="31">
        <f t="shared" si="2"/>
        <v>672026296</v>
      </c>
      <c r="G25" s="31">
        <f t="shared" si="2"/>
        <v>-92281561</v>
      </c>
      <c r="H25" s="31">
        <f t="shared" si="2"/>
        <v>-68651046</v>
      </c>
      <c r="I25" s="31">
        <f t="shared" si="2"/>
        <v>-37138190</v>
      </c>
      <c r="J25" s="31">
        <f t="shared" si="2"/>
        <v>-198070797</v>
      </c>
      <c r="K25" s="31">
        <f t="shared" si="2"/>
        <v>-29569971</v>
      </c>
      <c r="L25" s="31">
        <f t="shared" si="2"/>
        <v>0</v>
      </c>
      <c r="M25" s="31">
        <f t="shared" si="2"/>
        <v>0</v>
      </c>
      <c r="N25" s="31">
        <f t="shared" si="2"/>
        <v>-29569971</v>
      </c>
      <c r="O25" s="31">
        <f t="shared" si="2"/>
        <v>24993043</v>
      </c>
      <c r="P25" s="31">
        <f t="shared" si="2"/>
        <v>799703942</v>
      </c>
      <c r="Q25" s="31">
        <f t="shared" si="2"/>
        <v>0</v>
      </c>
      <c r="R25" s="31">
        <f t="shared" si="2"/>
        <v>824696985</v>
      </c>
      <c r="S25" s="31">
        <f t="shared" si="2"/>
        <v>-31996172</v>
      </c>
      <c r="T25" s="31">
        <f t="shared" si="2"/>
        <v>0</v>
      </c>
      <c r="U25" s="31">
        <f t="shared" si="2"/>
        <v>0</v>
      </c>
      <c r="V25" s="31">
        <f t="shared" si="2"/>
        <v>-31996172</v>
      </c>
      <c r="W25" s="31">
        <f t="shared" si="2"/>
        <v>565060045</v>
      </c>
      <c r="X25" s="31">
        <f t="shared" si="2"/>
        <v>672026296</v>
      </c>
      <c r="Y25" s="31">
        <f t="shared" si="2"/>
        <v>-106966251</v>
      </c>
      <c r="Z25" s="32">
        <f>+IF(X25&lt;&gt;0,+(Y25/X25)*100,0)</f>
        <v>-15.916974028647235</v>
      </c>
      <c r="AA25" s="33">
        <f>+AA12+AA24</f>
        <v>672026296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-167551582</v>
      </c>
      <c r="D32" s="18"/>
      <c r="E32" s="19">
        <v>17640000</v>
      </c>
      <c r="F32" s="20">
        <v>132327328</v>
      </c>
      <c r="G32" s="20">
        <v>-90344609</v>
      </c>
      <c r="H32" s="20">
        <v>-34636400</v>
      </c>
      <c r="I32" s="20">
        <v>11341737</v>
      </c>
      <c r="J32" s="20">
        <v>-113639272</v>
      </c>
      <c r="K32" s="20">
        <v>8688192</v>
      </c>
      <c r="L32" s="20"/>
      <c r="M32" s="20"/>
      <c r="N32" s="20">
        <v>8688192</v>
      </c>
      <c r="O32" s="20">
        <v>60286000</v>
      </c>
      <c r="P32" s="20">
        <v>-198573569</v>
      </c>
      <c r="Q32" s="20"/>
      <c r="R32" s="20">
        <v>-138287569</v>
      </c>
      <c r="S32" s="20">
        <v>13506352</v>
      </c>
      <c r="T32" s="20"/>
      <c r="U32" s="20"/>
      <c r="V32" s="20">
        <v>13506352</v>
      </c>
      <c r="W32" s="20">
        <v>-229732297</v>
      </c>
      <c r="X32" s="20">
        <v>132327328</v>
      </c>
      <c r="Y32" s="20">
        <v>-362059625</v>
      </c>
      <c r="Z32" s="21">
        <v>-273.61</v>
      </c>
      <c r="AA32" s="22">
        <v>132327328</v>
      </c>
    </row>
    <row r="33" spans="1:27" ht="12.75">
      <c r="A33" s="23" t="s">
        <v>57</v>
      </c>
      <c r="B33" s="17"/>
      <c r="C33" s="18">
        <v>6774248</v>
      </c>
      <c r="D33" s="18"/>
      <c r="E33" s="19">
        <v>1792000</v>
      </c>
      <c r="F33" s="20">
        <v>649244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649244</v>
      </c>
      <c r="Y33" s="20">
        <v>-649244</v>
      </c>
      <c r="Z33" s="21">
        <v>-100</v>
      </c>
      <c r="AA33" s="22">
        <v>649244</v>
      </c>
    </row>
    <row r="34" spans="1:27" ht="12.75">
      <c r="A34" s="27" t="s">
        <v>58</v>
      </c>
      <c r="B34" s="28"/>
      <c r="C34" s="29">
        <f aca="true" t="shared" si="3" ref="C34:Y34">SUM(C29:C33)</f>
        <v>-160777334</v>
      </c>
      <c r="D34" s="29">
        <f>SUM(D29:D33)</f>
        <v>0</v>
      </c>
      <c r="E34" s="30">
        <f t="shared" si="3"/>
        <v>19432000</v>
      </c>
      <c r="F34" s="31">
        <f t="shared" si="3"/>
        <v>132976572</v>
      </c>
      <c r="G34" s="31">
        <f t="shared" si="3"/>
        <v>-90344609</v>
      </c>
      <c r="H34" s="31">
        <f t="shared" si="3"/>
        <v>-34636400</v>
      </c>
      <c r="I34" s="31">
        <f t="shared" si="3"/>
        <v>11341737</v>
      </c>
      <c r="J34" s="31">
        <f t="shared" si="3"/>
        <v>-113639272</v>
      </c>
      <c r="K34" s="31">
        <f t="shared" si="3"/>
        <v>8688192</v>
      </c>
      <c r="L34" s="31">
        <f t="shared" si="3"/>
        <v>0</v>
      </c>
      <c r="M34" s="31">
        <f t="shared" si="3"/>
        <v>0</v>
      </c>
      <c r="N34" s="31">
        <f t="shared" si="3"/>
        <v>8688192</v>
      </c>
      <c r="O34" s="31">
        <f t="shared" si="3"/>
        <v>60286000</v>
      </c>
      <c r="P34" s="31">
        <f t="shared" si="3"/>
        <v>-198573569</v>
      </c>
      <c r="Q34" s="31">
        <f t="shared" si="3"/>
        <v>0</v>
      </c>
      <c r="R34" s="31">
        <f t="shared" si="3"/>
        <v>-138287569</v>
      </c>
      <c r="S34" s="31">
        <f t="shared" si="3"/>
        <v>13506352</v>
      </c>
      <c r="T34" s="31">
        <f t="shared" si="3"/>
        <v>0</v>
      </c>
      <c r="U34" s="31">
        <f t="shared" si="3"/>
        <v>0</v>
      </c>
      <c r="V34" s="31">
        <f t="shared" si="3"/>
        <v>13506352</v>
      </c>
      <c r="W34" s="31">
        <f t="shared" si="3"/>
        <v>-229732297</v>
      </c>
      <c r="X34" s="31">
        <f t="shared" si="3"/>
        <v>132976572</v>
      </c>
      <c r="Y34" s="31">
        <f t="shared" si="3"/>
        <v>-362708869</v>
      </c>
      <c r="Z34" s="32">
        <f>+IF(X34&lt;&gt;0,+(Y34/X34)*100,0)</f>
        <v>-272.7614823760083</v>
      </c>
      <c r="AA34" s="33">
        <f>SUM(AA29:AA33)</f>
        <v>132976572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18696299</v>
      </c>
      <c r="D38" s="18"/>
      <c r="E38" s="19">
        <v>40315000</v>
      </c>
      <c r="F38" s="20">
        <v>70985579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70985579</v>
      </c>
      <c r="Y38" s="20">
        <v>-70985579</v>
      </c>
      <c r="Z38" s="21">
        <v>-100</v>
      </c>
      <c r="AA38" s="22">
        <v>70985579</v>
      </c>
    </row>
    <row r="39" spans="1:27" ht="12.75">
      <c r="A39" s="27" t="s">
        <v>61</v>
      </c>
      <c r="B39" s="35"/>
      <c r="C39" s="29">
        <f aca="true" t="shared" si="4" ref="C39:Y39">SUM(C37:C38)</f>
        <v>18696299</v>
      </c>
      <c r="D39" s="29">
        <f>SUM(D37:D38)</f>
        <v>0</v>
      </c>
      <c r="E39" s="36">
        <f t="shared" si="4"/>
        <v>40315000</v>
      </c>
      <c r="F39" s="37">
        <f t="shared" si="4"/>
        <v>70985579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70985579</v>
      </c>
      <c r="Y39" s="37">
        <f t="shared" si="4"/>
        <v>-70985579</v>
      </c>
      <c r="Z39" s="38">
        <f>+IF(X39&lt;&gt;0,+(Y39/X39)*100,0)</f>
        <v>-100</v>
      </c>
      <c r="AA39" s="39">
        <f>SUM(AA37:AA38)</f>
        <v>70985579</v>
      </c>
    </row>
    <row r="40" spans="1:27" ht="12.75">
      <c r="A40" s="27" t="s">
        <v>62</v>
      </c>
      <c r="B40" s="28"/>
      <c r="C40" s="29">
        <f aca="true" t="shared" si="5" ref="C40:Y40">+C34+C39</f>
        <v>-142081035</v>
      </c>
      <c r="D40" s="29">
        <f>+D34+D39</f>
        <v>0</v>
      </c>
      <c r="E40" s="30">
        <f t="shared" si="5"/>
        <v>59747000</v>
      </c>
      <c r="F40" s="31">
        <f t="shared" si="5"/>
        <v>203962151</v>
      </c>
      <c r="G40" s="31">
        <f t="shared" si="5"/>
        <v>-90344609</v>
      </c>
      <c r="H40" s="31">
        <f t="shared" si="5"/>
        <v>-34636400</v>
      </c>
      <c r="I40" s="31">
        <f t="shared" si="5"/>
        <v>11341737</v>
      </c>
      <c r="J40" s="31">
        <f t="shared" si="5"/>
        <v>-113639272</v>
      </c>
      <c r="K40" s="31">
        <f t="shared" si="5"/>
        <v>8688192</v>
      </c>
      <c r="L40" s="31">
        <f t="shared" si="5"/>
        <v>0</v>
      </c>
      <c r="M40" s="31">
        <f t="shared" si="5"/>
        <v>0</v>
      </c>
      <c r="N40" s="31">
        <f t="shared" si="5"/>
        <v>8688192</v>
      </c>
      <c r="O40" s="31">
        <f t="shared" si="5"/>
        <v>60286000</v>
      </c>
      <c r="P40" s="31">
        <f t="shared" si="5"/>
        <v>-198573569</v>
      </c>
      <c r="Q40" s="31">
        <f t="shared" si="5"/>
        <v>0</v>
      </c>
      <c r="R40" s="31">
        <f t="shared" si="5"/>
        <v>-138287569</v>
      </c>
      <c r="S40" s="31">
        <f t="shared" si="5"/>
        <v>13506352</v>
      </c>
      <c r="T40" s="31">
        <f t="shared" si="5"/>
        <v>0</v>
      </c>
      <c r="U40" s="31">
        <f t="shared" si="5"/>
        <v>0</v>
      </c>
      <c r="V40" s="31">
        <f t="shared" si="5"/>
        <v>13506352</v>
      </c>
      <c r="W40" s="31">
        <f t="shared" si="5"/>
        <v>-229732297</v>
      </c>
      <c r="X40" s="31">
        <f t="shared" si="5"/>
        <v>203962151</v>
      </c>
      <c r="Y40" s="31">
        <f t="shared" si="5"/>
        <v>-433694448</v>
      </c>
      <c r="Z40" s="32">
        <f>+IF(X40&lt;&gt;0,+(Y40/X40)*100,0)</f>
        <v>-212.63476869294243</v>
      </c>
      <c r="AA40" s="33">
        <f>+AA34+AA39</f>
        <v>203962151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158018477</v>
      </c>
      <c r="D42" s="43">
        <f>+D25-D40</f>
        <v>0</v>
      </c>
      <c r="E42" s="44">
        <f t="shared" si="6"/>
        <v>468858623</v>
      </c>
      <c r="F42" s="45">
        <f t="shared" si="6"/>
        <v>468064145</v>
      </c>
      <c r="G42" s="45">
        <f t="shared" si="6"/>
        <v>-1936952</v>
      </c>
      <c r="H42" s="45">
        <f t="shared" si="6"/>
        <v>-34014646</v>
      </c>
      <c r="I42" s="45">
        <f t="shared" si="6"/>
        <v>-48479927</v>
      </c>
      <c r="J42" s="45">
        <f t="shared" si="6"/>
        <v>-84431525</v>
      </c>
      <c r="K42" s="45">
        <f t="shared" si="6"/>
        <v>-38258163</v>
      </c>
      <c r="L42" s="45">
        <f t="shared" si="6"/>
        <v>0</v>
      </c>
      <c r="M42" s="45">
        <f t="shared" si="6"/>
        <v>0</v>
      </c>
      <c r="N42" s="45">
        <f t="shared" si="6"/>
        <v>-38258163</v>
      </c>
      <c r="O42" s="45">
        <f t="shared" si="6"/>
        <v>-35292957</v>
      </c>
      <c r="P42" s="45">
        <f t="shared" si="6"/>
        <v>998277511</v>
      </c>
      <c r="Q42" s="45">
        <f t="shared" si="6"/>
        <v>0</v>
      </c>
      <c r="R42" s="45">
        <f t="shared" si="6"/>
        <v>962984554</v>
      </c>
      <c r="S42" s="45">
        <f t="shared" si="6"/>
        <v>-45502524</v>
      </c>
      <c r="T42" s="45">
        <f t="shared" si="6"/>
        <v>0</v>
      </c>
      <c r="U42" s="45">
        <f t="shared" si="6"/>
        <v>0</v>
      </c>
      <c r="V42" s="45">
        <f t="shared" si="6"/>
        <v>-45502524</v>
      </c>
      <c r="W42" s="45">
        <f t="shared" si="6"/>
        <v>794792342</v>
      </c>
      <c r="X42" s="45">
        <f t="shared" si="6"/>
        <v>468064145</v>
      </c>
      <c r="Y42" s="45">
        <f t="shared" si="6"/>
        <v>326728197</v>
      </c>
      <c r="Z42" s="46">
        <f>+IF(X42&lt;&gt;0,+(Y42/X42)*100,0)</f>
        <v>69.80414981369701</v>
      </c>
      <c r="AA42" s="47">
        <f>+AA25-AA40</f>
        <v>468064145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</v>
      </c>
      <c r="D45" s="18"/>
      <c r="E45" s="19">
        <v>245380380</v>
      </c>
      <c r="F45" s="20">
        <v>243698228</v>
      </c>
      <c r="G45" s="20">
        <v>2</v>
      </c>
      <c r="H45" s="20"/>
      <c r="I45" s="20"/>
      <c r="J45" s="20">
        <v>2</v>
      </c>
      <c r="K45" s="20"/>
      <c r="L45" s="20"/>
      <c r="M45" s="20"/>
      <c r="N45" s="20"/>
      <c r="O45" s="20"/>
      <c r="P45" s="20">
        <v>3900</v>
      </c>
      <c r="Q45" s="20"/>
      <c r="R45" s="20">
        <v>3900</v>
      </c>
      <c r="S45" s="20">
        <v>10</v>
      </c>
      <c r="T45" s="20"/>
      <c r="U45" s="20"/>
      <c r="V45" s="20">
        <v>10</v>
      </c>
      <c r="W45" s="20">
        <v>3912</v>
      </c>
      <c r="X45" s="20">
        <v>243698228</v>
      </c>
      <c r="Y45" s="20">
        <v>-243694316</v>
      </c>
      <c r="Z45" s="48">
        <v>-100</v>
      </c>
      <c r="AA45" s="22">
        <v>243698228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</v>
      </c>
      <c r="D48" s="51">
        <f>SUM(D45:D47)</f>
        <v>0</v>
      </c>
      <c r="E48" s="52">
        <f t="shared" si="7"/>
        <v>245380380</v>
      </c>
      <c r="F48" s="53">
        <f t="shared" si="7"/>
        <v>243698228</v>
      </c>
      <c r="G48" s="53">
        <f t="shared" si="7"/>
        <v>2</v>
      </c>
      <c r="H48" s="53">
        <f t="shared" si="7"/>
        <v>0</v>
      </c>
      <c r="I48" s="53">
        <f t="shared" si="7"/>
        <v>0</v>
      </c>
      <c r="J48" s="53">
        <f t="shared" si="7"/>
        <v>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3900</v>
      </c>
      <c r="Q48" s="53">
        <f t="shared" si="7"/>
        <v>0</v>
      </c>
      <c r="R48" s="53">
        <f t="shared" si="7"/>
        <v>3900</v>
      </c>
      <c r="S48" s="53">
        <f t="shared" si="7"/>
        <v>10</v>
      </c>
      <c r="T48" s="53">
        <f t="shared" si="7"/>
        <v>0</v>
      </c>
      <c r="U48" s="53">
        <f t="shared" si="7"/>
        <v>0</v>
      </c>
      <c r="V48" s="53">
        <f t="shared" si="7"/>
        <v>10</v>
      </c>
      <c r="W48" s="53">
        <f t="shared" si="7"/>
        <v>3912</v>
      </c>
      <c r="X48" s="53">
        <f t="shared" si="7"/>
        <v>243698228</v>
      </c>
      <c r="Y48" s="53">
        <f t="shared" si="7"/>
        <v>-243694316</v>
      </c>
      <c r="Z48" s="54">
        <f>+IF(X48&lt;&gt;0,+(Y48/X48)*100,0)</f>
        <v>-99.99839473596829</v>
      </c>
      <c r="AA48" s="55">
        <f>SUM(AA45:AA47)</f>
        <v>243698228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-79375254</v>
      </c>
      <c r="D6" s="18"/>
      <c r="E6" s="19">
        <v>99657530</v>
      </c>
      <c r="F6" s="20">
        <v>96164797</v>
      </c>
      <c r="G6" s="20">
        <v>-10131807</v>
      </c>
      <c r="H6" s="20">
        <v>-47108340</v>
      </c>
      <c r="I6" s="20">
        <v>-25649446</v>
      </c>
      <c r="J6" s="20">
        <v>-82889593</v>
      </c>
      <c r="K6" s="20">
        <v>-15023913</v>
      </c>
      <c r="L6" s="20">
        <v>-17582976</v>
      </c>
      <c r="M6" s="20">
        <v>-13719735</v>
      </c>
      <c r="N6" s="20">
        <v>-46326624</v>
      </c>
      <c r="O6" s="20">
        <v>-9798160</v>
      </c>
      <c r="P6" s="20">
        <v>-6410914</v>
      </c>
      <c r="Q6" s="20"/>
      <c r="R6" s="20">
        <v>-16209074</v>
      </c>
      <c r="S6" s="20">
        <v>-6475042</v>
      </c>
      <c r="T6" s="20">
        <v>-536857</v>
      </c>
      <c r="U6" s="20"/>
      <c r="V6" s="20">
        <v>-7011899</v>
      </c>
      <c r="W6" s="20">
        <v>-152437190</v>
      </c>
      <c r="X6" s="20">
        <v>96164797</v>
      </c>
      <c r="Y6" s="20">
        <v>-248601987</v>
      </c>
      <c r="Z6" s="21">
        <v>-258.52</v>
      </c>
      <c r="AA6" s="22">
        <v>96164797</v>
      </c>
    </row>
    <row r="7" spans="1:27" ht="12.75">
      <c r="A7" s="23" t="s">
        <v>34</v>
      </c>
      <c r="B7" s="17"/>
      <c r="C7" s="18">
        <v>105198510</v>
      </c>
      <c r="D7" s="18"/>
      <c r="E7" s="19">
        <v>176729</v>
      </c>
      <c r="F7" s="20">
        <v>176729</v>
      </c>
      <c r="G7" s="20"/>
      <c r="H7" s="20">
        <v>38499029</v>
      </c>
      <c r="I7" s="20">
        <v>50776353</v>
      </c>
      <c r="J7" s="20">
        <v>89275382</v>
      </c>
      <c r="K7" s="20">
        <v>25305313</v>
      </c>
      <c r="L7" s="20">
        <v>26710146</v>
      </c>
      <c r="M7" s="20">
        <v>21404366</v>
      </c>
      <c r="N7" s="20">
        <v>73419825</v>
      </c>
      <c r="O7" s="20">
        <v>16958773</v>
      </c>
      <c r="P7" s="20">
        <v>24609224</v>
      </c>
      <c r="Q7" s="20"/>
      <c r="R7" s="20">
        <v>41567997</v>
      </c>
      <c r="S7" s="20">
        <v>17527469</v>
      </c>
      <c r="T7" s="20">
        <v>26896914</v>
      </c>
      <c r="U7" s="20"/>
      <c r="V7" s="20">
        <v>44424383</v>
      </c>
      <c r="W7" s="20">
        <v>248687587</v>
      </c>
      <c r="X7" s="20">
        <v>176729</v>
      </c>
      <c r="Y7" s="20">
        <v>248510858</v>
      </c>
      <c r="Z7" s="21">
        <v>140616.91</v>
      </c>
      <c r="AA7" s="22">
        <v>176729</v>
      </c>
    </row>
    <row r="8" spans="1:27" ht="12.75">
      <c r="A8" s="23" t="s">
        <v>35</v>
      </c>
      <c r="B8" s="17"/>
      <c r="C8" s="18">
        <v>73637051</v>
      </c>
      <c r="D8" s="18"/>
      <c r="E8" s="19">
        <v>289830240</v>
      </c>
      <c r="F8" s="20">
        <v>270137607</v>
      </c>
      <c r="G8" s="20">
        <v>-7421422</v>
      </c>
      <c r="H8" s="20">
        <v>13030627</v>
      </c>
      <c r="I8" s="20">
        <v>5987319</v>
      </c>
      <c r="J8" s="20">
        <v>11596524</v>
      </c>
      <c r="K8" s="20">
        <v>12758372</v>
      </c>
      <c r="L8" s="20">
        <v>5181671</v>
      </c>
      <c r="M8" s="20">
        <v>3332276</v>
      </c>
      <c r="N8" s="20">
        <v>21272319</v>
      </c>
      <c r="O8" s="20">
        <v>8974273</v>
      </c>
      <c r="P8" s="20">
        <v>1008295</v>
      </c>
      <c r="Q8" s="20"/>
      <c r="R8" s="20">
        <v>9982568</v>
      </c>
      <c r="S8" s="20">
        <v>-15414615</v>
      </c>
      <c r="T8" s="20">
        <v>9561777</v>
      </c>
      <c r="U8" s="20"/>
      <c r="V8" s="20">
        <v>-5852838</v>
      </c>
      <c r="W8" s="20">
        <v>36998573</v>
      </c>
      <c r="X8" s="20">
        <v>270137607</v>
      </c>
      <c r="Y8" s="20">
        <v>-233139034</v>
      </c>
      <c r="Z8" s="21">
        <v>-86.3</v>
      </c>
      <c r="AA8" s="22">
        <v>270137607</v>
      </c>
    </row>
    <row r="9" spans="1:27" ht="12.75">
      <c r="A9" s="23" t="s">
        <v>36</v>
      </c>
      <c r="B9" s="17"/>
      <c r="C9" s="18">
        <v>-2688624</v>
      </c>
      <c r="D9" s="18"/>
      <c r="E9" s="19"/>
      <c r="F9" s="20"/>
      <c r="G9" s="20">
        <v>102791</v>
      </c>
      <c r="H9" s="20">
        <v>931653</v>
      </c>
      <c r="I9" s="20">
        <v>1432468</v>
      </c>
      <c r="J9" s="20">
        <v>2466912</v>
      </c>
      <c r="K9" s="20">
        <v>513137</v>
      </c>
      <c r="L9" s="20">
        <v>827260</v>
      </c>
      <c r="M9" s="20">
        <v>-60771</v>
      </c>
      <c r="N9" s="20">
        <v>1279626</v>
      </c>
      <c r="O9" s="20">
        <v>147807</v>
      </c>
      <c r="P9" s="20">
        <v>703650</v>
      </c>
      <c r="Q9" s="20"/>
      <c r="R9" s="20">
        <v>851457</v>
      </c>
      <c r="S9" s="20">
        <v>-232567</v>
      </c>
      <c r="T9" s="20">
        <v>564811</v>
      </c>
      <c r="U9" s="20"/>
      <c r="V9" s="20">
        <v>332244</v>
      </c>
      <c r="W9" s="20">
        <v>4930239</v>
      </c>
      <c r="X9" s="20"/>
      <c r="Y9" s="20">
        <v>4930239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96771683</v>
      </c>
      <c r="D12" s="29">
        <f>SUM(D6:D11)</f>
        <v>0</v>
      </c>
      <c r="E12" s="30">
        <f t="shared" si="0"/>
        <v>389664499</v>
      </c>
      <c r="F12" s="31">
        <f t="shared" si="0"/>
        <v>366479133</v>
      </c>
      <c r="G12" s="31">
        <f t="shared" si="0"/>
        <v>-17450438</v>
      </c>
      <c r="H12" s="31">
        <f t="shared" si="0"/>
        <v>5352969</v>
      </c>
      <c r="I12" s="31">
        <f t="shared" si="0"/>
        <v>32546694</v>
      </c>
      <c r="J12" s="31">
        <f t="shared" si="0"/>
        <v>20449225</v>
      </c>
      <c r="K12" s="31">
        <f t="shared" si="0"/>
        <v>23552909</v>
      </c>
      <c r="L12" s="31">
        <f t="shared" si="0"/>
        <v>15136101</v>
      </c>
      <c r="M12" s="31">
        <f t="shared" si="0"/>
        <v>10956136</v>
      </c>
      <c r="N12" s="31">
        <f t="shared" si="0"/>
        <v>49645146</v>
      </c>
      <c r="O12" s="31">
        <f t="shared" si="0"/>
        <v>16282693</v>
      </c>
      <c r="P12" s="31">
        <f t="shared" si="0"/>
        <v>19910255</v>
      </c>
      <c r="Q12" s="31">
        <f t="shared" si="0"/>
        <v>0</v>
      </c>
      <c r="R12" s="31">
        <f t="shared" si="0"/>
        <v>36192948</v>
      </c>
      <c r="S12" s="31">
        <f t="shared" si="0"/>
        <v>-4594755</v>
      </c>
      <c r="T12" s="31">
        <f t="shared" si="0"/>
        <v>36486645</v>
      </c>
      <c r="U12" s="31">
        <f t="shared" si="0"/>
        <v>0</v>
      </c>
      <c r="V12" s="31">
        <f t="shared" si="0"/>
        <v>31891890</v>
      </c>
      <c r="W12" s="31">
        <f t="shared" si="0"/>
        <v>138179209</v>
      </c>
      <c r="X12" s="31">
        <f t="shared" si="0"/>
        <v>366479133</v>
      </c>
      <c r="Y12" s="31">
        <f t="shared" si="0"/>
        <v>-228299924</v>
      </c>
      <c r="Z12" s="32">
        <f>+IF(X12&lt;&gt;0,+(Y12/X12)*100,0)</f>
        <v>-62.2954769978677</v>
      </c>
      <c r="AA12" s="33">
        <f>SUM(AA6:AA11)</f>
        <v>366479133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12990816</v>
      </c>
      <c r="D19" s="18"/>
      <c r="E19" s="19">
        <v>25328815</v>
      </c>
      <c r="F19" s="20">
        <v>27323583</v>
      </c>
      <c r="G19" s="20"/>
      <c r="H19" s="20"/>
      <c r="I19" s="20">
        <v>176593</v>
      </c>
      <c r="J19" s="20">
        <v>176593</v>
      </c>
      <c r="K19" s="20">
        <v>3464096</v>
      </c>
      <c r="L19" s="20">
        <v>6350099</v>
      </c>
      <c r="M19" s="20">
        <v>78764</v>
      </c>
      <c r="N19" s="20">
        <v>9892959</v>
      </c>
      <c r="O19" s="20">
        <v>2416335</v>
      </c>
      <c r="P19" s="20">
        <v>4728665</v>
      </c>
      <c r="Q19" s="20"/>
      <c r="R19" s="20">
        <v>7145000</v>
      </c>
      <c r="S19" s="20">
        <v>525895</v>
      </c>
      <c r="T19" s="20"/>
      <c r="U19" s="20"/>
      <c r="V19" s="20">
        <v>525895</v>
      </c>
      <c r="W19" s="20">
        <v>17740447</v>
      </c>
      <c r="X19" s="20">
        <v>27323583</v>
      </c>
      <c r="Y19" s="20">
        <v>-9583136</v>
      </c>
      <c r="Z19" s="21">
        <v>-35.07</v>
      </c>
      <c r="AA19" s="22">
        <v>27323583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12990816</v>
      </c>
      <c r="D24" s="29">
        <f>SUM(D15:D23)</f>
        <v>0</v>
      </c>
      <c r="E24" s="36">
        <f t="shared" si="1"/>
        <v>25328815</v>
      </c>
      <c r="F24" s="37">
        <f t="shared" si="1"/>
        <v>27323583</v>
      </c>
      <c r="G24" s="37">
        <f t="shared" si="1"/>
        <v>0</v>
      </c>
      <c r="H24" s="37">
        <f t="shared" si="1"/>
        <v>0</v>
      </c>
      <c r="I24" s="37">
        <f t="shared" si="1"/>
        <v>176593</v>
      </c>
      <c r="J24" s="37">
        <f t="shared" si="1"/>
        <v>176593</v>
      </c>
      <c r="K24" s="37">
        <f t="shared" si="1"/>
        <v>3464096</v>
      </c>
      <c r="L24" s="37">
        <f t="shared" si="1"/>
        <v>6350099</v>
      </c>
      <c r="M24" s="37">
        <f t="shared" si="1"/>
        <v>78764</v>
      </c>
      <c r="N24" s="37">
        <f t="shared" si="1"/>
        <v>9892959</v>
      </c>
      <c r="O24" s="37">
        <f t="shared" si="1"/>
        <v>2416335</v>
      </c>
      <c r="P24" s="37">
        <f t="shared" si="1"/>
        <v>4728665</v>
      </c>
      <c r="Q24" s="37">
        <f t="shared" si="1"/>
        <v>0</v>
      </c>
      <c r="R24" s="37">
        <f t="shared" si="1"/>
        <v>7145000</v>
      </c>
      <c r="S24" s="37">
        <f t="shared" si="1"/>
        <v>525895</v>
      </c>
      <c r="T24" s="37">
        <f t="shared" si="1"/>
        <v>0</v>
      </c>
      <c r="U24" s="37">
        <f t="shared" si="1"/>
        <v>0</v>
      </c>
      <c r="V24" s="37">
        <f t="shared" si="1"/>
        <v>525895</v>
      </c>
      <c r="W24" s="37">
        <f t="shared" si="1"/>
        <v>17740447</v>
      </c>
      <c r="X24" s="37">
        <f t="shared" si="1"/>
        <v>27323583</v>
      </c>
      <c r="Y24" s="37">
        <f t="shared" si="1"/>
        <v>-9583136</v>
      </c>
      <c r="Z24" s="38">
        <f>+IF(X24&lt;&gt;0,+(Y24/X24)*100,0)</f>
        <v>-35.072764798086695</v>
      </c>
      <c r="AA24" s="39">
        <f>SUM(AA15:AA23)</f>
        <v>27323583</v>
      </c>
    </row>
    <row r="25" spans="1:27" ht="12.75">
      <c r="A25" s="27" t="s">
        <v>50</v>
      </c>
      <c r="B25" s="28"/>
      <c r="C25" s="29">
        <f aca="true" t="shared" si="2" ref="C25:Y25">+C12+C24</f>
        <v>109762499</v>
      </c>
      <c r="D25" s="29">
        <f>+D12+D24</f>
        <v>0</v>
      </c>
      <c r="E25" s="30">
        <f t="shared" si="2"/>
        <v>414993314</v>
      </c>
      <c r="F25" s="31">
        <f t="shared" si="2"/>
        <v>393802716</v>
      </c>
      <c r="G25" s="31">
        <f t="shared" si="2"/>
        <v>-17450438</v>
      </c>
      <c r="H25" s="31">
        <f t="shared" si="2"/>
        <v>5352969</v>
      </c>
      <c r="I25" s="31">
        <f t="shared" si="2"/>
        <v>32723287</v>
      </c>
      <c r="J25" s="31">
        <f t="shared" si="2"/>
        <v>20625818</v>
      </c>
      <c r="K25" s="31">
        <f t="shared" si="2"/>
        <v>27017005</v>
      </c>
      <c r="L25" s="31">
        <f t="shared" si="2"/>
        <v>21486200</v>
      </c>
      <c r="M25" s="31">
        <f t="shared" si="2"/>
        <v>11034900</v>
      </c>
      <c r="N25" s="31">
        <f t="shared" si="2"/>
        <v>59538105</v>
      </c>
      <c r="O25" s="31">
        <f t="shared" si="2"/>
        <v>18699028</v>
      </c>
      <c r="P25" s="31">
        <f t="shared" si="2"/>
        <v>24638920</v>
      </c>
      <c r="Q25" s="31">
        <f t="shared" si="2"/>
        <v>0</v>
      </c>
      <c r="R25" s="31">
        <f t="shared" si="2"/>
        <v>43337948</v>
      </c>
      <c r="S25" s="31">
        <f t="shared" si="2"/>
        <v>-4068860</v>
      </c>
      <c r="T25" s="31">
        <f t="shared" si="2"/>
        <v>36486645</v>
      </c>
      <c r="U25" s="31">
        <f t="shared" si="2"/>
        <v>0</v>
      </c>
      <c r="V25" s="31">
        <f t="shared" si="2"/>
        <v>32417785</v>
      </c>
      <c r="W25" s="31">
        <f t="shared" si="2"/>
        <v>155919656</v>
      </c>
      <c r="X25" s="31">
        <f t="shared" si="2"/>
        <v>393802716</v>
      </c>
      <c r="Y25" s="31">
        <f t="shared" si="2"/>
        <v>-237883060</v>
      </c>
      <c r="Z25" s="32">
        <f>+IF(X25&lt;&gt;0,+(Y25/X25)*100,0)</f>
        <v>-60.406658038386915</v>
      </c>
      <c r="AA25" s="33">
        <f>+AA12+AA24</f>
        <v>393802716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290561</v>
      </c>
      <c r="D31" s="18"/>
      <c r="E31" s="19"/>
      <c r="F31" s="20"/>
      <c r="G31" s="20">
        <v>22946</v>
      </c>
      <c r="H31" s="20">
        <v>35758</v>
      </c>
      <c r="I31" s="20">
        <v>40957</v>
      </c>
      <c r="J31" s="20">
        <v>99661</v>
      </c>
      <c r="K31" s="20">
        <v>32607</v>
      </c>
      <c r="L31" s="20">
        <v>44539</v>
      </c>
      <c r="M31" s="20">
        <v>39251</v>
      </c>
      <c r="N31" s="20">
        <v>116397</v>
      </c>
      <c r="O31" s="20">
        <v>-8069</v>
      </c>
      <c r="P31" s="20">
        <v>22850</v>
      </c>
      <c r="Q31" s="20"/>
      <c r="R31" s="20">
        <v>14781</v>
      </c>
      <c r="S31" s="20">
        <v>-146578</v>
      </c>
      <c r="T31" s="20">
        <v>161653</v>
      </c>
      <c r="U31" s="20"/>
      <c r="V31" s="20">
        <v>15075</v>
      </c>
      <c r="W31" s="20">
        <v>245914</v>
      </c>
      <c r="X31" s="20"/>
      <c r="Y31" s="20">
        <v>245914</v>
      </c>
      <c r="Z31" s="21"/>
      <c r="AA31" s="22"/>
    </row>
    <row r="32" spans="1:27" ht="12.75">
      <c r="A32" s="23" t="s">
        <v>56</v>
      </c>
      <c r="B32" s="17"/>
      <c r="C32" s="18">
        <v>124052900</v>
      </c>
      <c r="D32" s="18"/>
      <c r="E32" s="19">
        <v>379758532</v>
      </c>
      <c r="F32" s="20">
        <v>383597822</v>
      </c>
      <c r="G32" s="20">
        <v>-4057570</v>
      </c>
      <c r="H32" s="20">
        <v>14590983</v>
      </c>
      <c r="I32" s="20">
        <v>2029762</v>
      </c>
      <c r="J32" s="20">
        <v>12563175</v>
      </c>
      <c r="K32" s="20">
        <v>16222784</v>
      </c>
      <c r="L32" s="20">
        <v>4204629</v>
      </c>
      <c r="M32" s="20">
        <v>12349508</v>
      </c>
      <c r="N32" s="20">
        <v>32776921</v>
      </c>
      <c r="O32" s="20">
        <v>11876130</v>
      </c>
      <c r="P32" s="20">
        <v>17413083</v>
      </c>
      <c r="Q32" s="20">
        <v>15284684</v>
      </c>
      <c r="R32" s="20">
        <v>44573897</v>
      </c>
      <c r="S32" s="20">
        <v>-21238122</v>
      </c>
      <c r="T32" s="20">
        <v>28212847</v>
      </c>
      <c r="U32" s="20"/>
      <c r="V32" s="20">
        <v>6974725</v>
      </c>
      <c r="W32" s="20">
        <v>96888718</v>
      </c>
      <c r="X32" s="20">
        <v>383597822</v>
      </c>
      <c r="Y32" s="20">
        <v>-286709104</v>
      </c>
      <c r="Z32" s="21">
        <v>-74.74</v>
      </c>
      <c r="AA32" s="22">
        <v>383597822</v>
      </c>
    </row>
    <row r="33" spans="1:27" ht="12.75">
      <c r="A33" s="23" t="s">
        <v>57</v>
      </c>
      <c r="B33" s="17"/>
      <c r="C33" s="18">
        <v>590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856</v>
      </c>
      <c r="Q33" s="20"/>
      <c r="R33" s="20">
        <v>856</v>
      </c>
      <c r="S33" s="20"/>
      <c r="T33" s="20"/>
      <c r="U33" s="20"/>
      <c r="V33" s="20"/>
      <c r="W33" s="20">
        <v>856</v>
      </c>
      <c r="X33" s="20"/>
      <c r="Y33" s="20">
        <v>856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124344051</v>
      </c>
      <c r="D34" s="29">
        <f>SUM(D29:D33)</f>
        <v>0</v>
      </c>
      <c r="E34" s="30">
        <f t="shared" si="3"/>
        <v>379758532</v>
      </c>
      <c r="F34" s="31">
        <f t="shared" si="3"/>
        <v>383597822</v>
      </c>
      <c r="G34" s="31">
        <f t="shared" si="3"/>
        <v>-4034624</v>
      </c>
      <c r="H34" s="31">
        <f t="shared" si="3"/>
        <v>14626741</v>
      </c>
      <c r="I34" s="31">
        <f t="shared" si="3"/>
        <v>2070719</v>
      </c>
      <c r="J34" s="31">
        <f t="shared" si="3"/>
        <v>12662836</v>
      </c>
      <c r="K34" s="31">
        <f t="shared" si="3"/>
        <v>16255391</v>
      </c>
      <c r="L34" s="31">
        <f t="shared" si="3"/>
        <v>4249168</v>
      </c>
      <c r="M34" s="31">
        <f t="shared" si="3"/>
        <v>12388759</v>
      </c>
      <c r="N34" s="31">
        <f t="shared" si="3"/>
        <v>32893318</v>
      </c>
      <c r="O34" s="31">
        <f t="shared" si="3"/>
        <v>11868061</v>
      </c>
      <c r="P34" s="31">
        <f t="shared" si="3"/>
        <v>17436789</v>
      </c>
      <c r="Q34" s="31">
        <f t="shared" si="3"/>
        <v>15284684</v>
      </c>
      <c r="R34" s="31">
        <f t="shared" si="3"/>
        <v>44589534</v>
      </c>
      <c r="S34" s="31">
        <f t="shared" si="3"/>
        <v>-21384700</v>
      </c>
      <c r="T34" s="31">
        <f t="shared" si="3"/>
        <v>28374500</v>
      </c>
      <c r="U34" s="31">
        <f t="shared" si="3"/>
        <v>0</v>
      </c>
      <c r="V34" s="31">
        <f t="shared" si="3"/>
        <v>6989800</v>
      </c>
      <c r="W34" s="31">
        <f t="shared" si="3"/>
        <v>97135488</v>
      </c>
      <c r="X34" s="31">
        <f t="shared" si="3"/>
        <v>383597822</v>
      </c>
      <c r="Y34" s="31">
        <f t="shared" si="3"/>
        <v>-286462334</v>
      </c>
      <c r="Z34" s="32">
        <f>+IF(X34&lt;&gt;0,+(Y34/X34)*100,0)</f>
        <v>-74.67777906205109</v>
      </c>
      <c r="AA34" s="33">
        <f>SUM(AA29:AA33)</f>
        <v>383597822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-526299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7738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-518561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123825490</v>
      </c>
      <c r="D40" s="29">
        <f>+D34+D39</f>
        <v>0</v>
      </c>
      <c r="E40" s="30">
        <f t="shared" si="5"/>
        <v>379758532</v>
      </c>
      <c r="F40" s="31">
        <f t="shared" si="5"/>
        <v>383597822</v>
      </c>
      <c r="G40" s="31">
        <f t="shared" si="5"/>
        <v>-4034624</v>
      </c>
      <c r="H40" s="31">
        <f t="shared" si="5"/>
        <v>14626741</v>
      </c>
      <c r="I40" s="31">
        <f t="shared" si="5"/>
        <v>2070719</v>
      </c>
      <c r="J40" s="31">
        <f t="shared" si="5"/>
        <v>12662836</v>
      </c>
      <c r="K40" s="31">
        <f t="shared" si="5"/>
        <v>16255391</v>
      </c>
      <c r="L40" s="31">
        <f t="shared" si="5"/>
        <v>4249168</v>
      </c>
      <c r="M40" s="31">
        <f t="shared" si="5"/>
        <v>12388759</v>
      </c>
      <c r="N40" s="31">
        <f t="shared" si="5"/>
        <v>32893318</v>
      </c>
      <c r="O40" s="31">
        <f t="shared" si="5"/>
        <v>11868061</v>
      </c>
      <c r="P40" s="31">
        <f t="shared" si="5"/>
        <v>17436789</v>
      </c>
      <c r="Q40" s="31">
        <f t="shared" si="5"/>
        <v>15284684</v>
      </c>
      <c r="R40" s="31">
        <f t="shared" si="5"/>
        <v>44589534</v>
      </c>
      <c r="S40" s="31">
        <f t="shared" si="5"/>
        <v>-21384700</v>
      </c>
      <c r="T40" s="31">
        <f t="shared" si="5"/>
        <v>28374500</v>
      </c>
      <c r="U40" s="31">
        <f t="shared" si="5"/>
        <v>0</v>
      </c>
      <c r="V40" s="31">
        <f t="shared" si="5"/>
        <v>6989800</v>
      </c>
      <c r="W40" s="31">
        <f t="shared" si="5"/>
        <v>97135488</v>
      </c>
      <c r="X40" s="31">
        <f t="shared" si="5"/>
        <v>383597822</v>
      </c>
      <c r="Y40" s="31">
        <f t="shared" si="5"/>
        <v>-286462334</v>
      </c>
      <c r="Z40" s="32">
        <f>+IF(X40&lt;&gt;0,+(Y40/X40)*100,0)</f>
        <v>-74.67777906205109</v>
      </c>
      <c r="AA40" s="33">
        <f>+AA34+AA39</f>
        <v>383597822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-14062991</v>
      </c>
      <c r="D42" s="43">
        <f>+D25-D40</f>
        <v>0</v>
      </c>
      <c r="E42" s="44">
        <f t="shared" si="6"/>
        <v>35234782</v>
      </c>
      <c r="F42" s="45">
        <f t="shared" si="6"/>
        <v>10204894</v>
      </c>
      <c r="G42" s="45">
        <f t="shared" si="6"/>
        <v>-13415814</v>
      </c>
      <c r="H42" s="45">
        <f t="shared" si="6"/>
        <v>-9273772</v>
      </c>
      <c r="I42" s="45">
        <f t="shared" si="6"/>
        <v>30652568</v>
      </c>
      <c r="J42" s="45">
        <f t="shared" si="6"/>
        <v>7962982</v>
      </c>
      <c r="K42" s="45">
        <f t="shared" si="6"/>
        <v>10761614</v>
      </c>
      <c r="L42" s="45">
        <f t="shared" si="6"/>
        <v>17237032</v>
      </c>
      <c r="M42" s="45">
        <f t="shared" si="6"/>
        <v>-1353859</v>
      </c>
      <c r="N42" s="45">
        <f t="shared" si="6"/>
        <v>26644787</v>
      </c>
      <c r="O42" s="45">
        <f t="shared" si="6"/>
        <v>6830967</v>
      </c>
      <c r="P42" s="45">
        <f t="shared" si="6"/>
        <v>7202131</v>
      </c>
      <c r="Q42" s="45">
        <f t="shared" si="6"/>
        <v>-15284684</v>
      </c>
      <c r="R42" s="45">
        <f t="shared" si="6"/>
        <v>-1251586</v>
      </c>
      <c r="S42" s="45">
        <f t="shared" si="6"/>
        <v>17315840</v>
      </c>
      <c r="T42" s="45">
        <f t="shared" si="6"/>
        <v>8112145</v>
      </c>
      <c r="U42" s="45">
        <f t="shared" si="6"/>
        <v>0</v>
      </c>
      <c r="V42" s="45">
        <f t="shared" si="6"/>
        <v>25427985</v>
      </c>
      <c r="W42" s="45">
        <f t="shared" si="6"/>
        <v>58784168</v>
      </c>
      <c r="X42" s="45">
        <f t="shared" si="6"/>
        <v>10204894</v>
      </c>
      <c r="Y42" s="45">
        <f t="shared" si="6"/>
        <v>48579274</v>
      </c>
      <c r="Z42" s="46">
        <f>+IF(X42&lt;&gt;0,+(Y42/X42)*100,0)</f>
        <v>476.0389867841841</v>
      </c>
      <c r="AA42" s="47">
        <f>+AA25-AA40</f>
        <v>10204894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-65474980</v>
      </c>
      <c r="D6" s="18"/>
      <c r="E6" s="19">
        <v>-130251828</v>
      </c>
      <c r="F6" s="20">
        <v>-87159472</v>
      </c>
      <c r="G6" s="20">
        <v>-66126067</v>
      </c>
      <c r="H6" s="20">
        <v>241493</v>
      </c>
      <c r="I6" s="20"/>
      <c r="J6" s="20">
        <v>-65884574</v>
      </c>
      <c r="K6" s="20">
        <v>3249838</v>
      </c>
      <c r="L6" s="20"/>
      <c r="M6" s="20"/>
      <c r="N6" s="20">
        <v>3249838</v>
      </c>
      <c r="O6" s="20">
        <v>-2814949</v>
      </c>
      <c r="P6" s="20">
        <v>-2797655</v>
      </c>
      <c r="Q6" s="20">
        <v>-8887604</v>
      </c>
      <c r="R6" s="20">
        <v>-14500208</v>
      </c>
      <c r="S6" s="20">
        <v>-6426184</v>
      </c>
      <c r="T6" s="20"/>
      <c r="U6" s="20"/>
      <c r="V6" s="20">
        <v>-6426184</v>
      </c>
      <c r="W6" s="20">
        <v>-83561128</v>
      </c>
      <c r="X6" s="20">
        <v>-87159472</v>
      </c>
      <c r="Y6" s="20">
        <v>3598344</v>
      </c>
      <c r="Z6" s="21">
        <v>-4.13</v>
      </c>
      <c r="AA6" s="22">
        <v>-87159472</v>
      </c>
    </row>
    <row r="7" spans="1:27" ht="12.75">
      <c r="A7" s="23" t="s">
        <v>34</v>
      </c>
      <c r="B7" s="17"/>
      <c r="C7" s="18">
        <v>65147073</v>
      </c>
      <c r="D7" s="18"/>
      <c r="E7" s="19"/>
      <c r="F7" s="20"/>
      <c r="G7" s="20">
        <v>65122532</v>
      </c>
      <c r="H7" s="20"/>
      <c r="I7" s="20"/>
      <c r="J7" s="20">
        <v>65122532</v>
      </c>
      <c r="K7" s="20"/>
      <c r="L7" s="20"/>
      <c r="M7" s="20"/>
      <c r="N7" s="20"/>
      <c r="O7" s="20">
        <v>-16095</v>
      </c>
      <c r="P7" s="20">
        <v>-39886</v>
      </c>
      <c r="Q7" s="20"/>
      <c r="R7" s="20">
        <v>-55981</v>
      </c>
      <c r="S7" s="20"/>
      <c r="T7" s="20"/>
      <c r="U7" s="20"/>
      <c r="V7" s="20"/>
      <c r="W7" s="20">
        <v>65066551</v>
      </c>
      <c r="X7" s="20"/>
      <c r="Y7" s="20">
        <v>65066551</v>
      </c>
      <c r="Z7" s="21"/>
      <c r="AA7" s="22"/>
    </row>
    <row r="8" spans="1:27" ht="12.75">
      <c r="A8" s="23" t="s">
        <v>35</v>
      </c>
      <c r="B8" s="17"/>
      <c r="C8" s="18">
        <v>65170015</v>
      </c>
      <c r="D8" s="18"/>
      <c r="E8" s="19">
        <v>78960120</v>
      </c>
      <c r="F8" s="20">
        <v>79115198</v>
      </c>
      <c r="G8" s="20">
        <v>73667392</v>
      </c>
      <c r="H8" s="20">
        <v>-529650</v>
      </c>
      <c r="I8" s="20"/>
      <c r="J8" s="20">
        <v>73137742</v>
      </c>
      <c r="K8" s="20">
        <v>4109685</v>
      </c>
      <c r="L8" s="20"/>
      <c r="M8" s="20"/>
      <c r="N8" s="20">
        <v>4109685</v>
      </c>
      <c r="O8" s="20">
        <v>4475611</v>
      </c>
      <c r="P8" s="20">
        <v>2273521</v>
      </c>
      <c r="Q8" s="20">
        <v>2373213</v>
      </c>
      <c r="R8" s="20">
        <v>9122345</v>
      </c>
      <c r="S8" s="20">
        <v>5628987</v>
      </c>
      <c r="T8" s="20"/>
      <c r="U8" s="20"/>
      <c r="V8" s="20">
        <v>5628987</v>
      </c>
      <c r="W8" s="20">
        <v>91998759</v>
      </c>
      <c r="X8" s="20">
        <v>79115198</v>
      </c>
      <c r="Y8" s="20">
        <v>12883561</v>
      </c>
      <c r="Z8" s="21">
        <v>16.28</v>
      </c>
      <c r="AA8" s="22">
        <v>79115198</v>
      </c>
    </row>
    <row r="9" spans="1:27" ht="12.75">
      <c r="A9" s="23" t="s">
        <v>36</v>
      </c>
      <c r="B9" s="17"/>
      <c r="C9" s="18">
        <v>49952579</v>
      </c>
      <c r="D9" s="18"/>
      <c r="E9" s="19"/>
      <c r="F9" s="20"/>
      <c r="G9" s="20">
        <v>51333435</v>
      </c>
      <c r="H9" s="20"/>
      <c r="I9" s="20"/>
      <c r="J9" s="20">
        <v>51333435</v>
      </c>
      <c r="K9" s="20">
        <v>365086</v>
      </c>
      <c r="L9" s="20"/>
      <c r="M9" s="20"/>
      <c r="N9" s="20">
        <v>365086</v>
      </c>
      <c r="O9" s="20">
        <v>1341811</v>
      </c>
      <c r="P9" s="20">
        <v>670517</v>
      </c>
      <c r="Q9" s="20">
        <v>773254</v>
      </c>
      <c r="R9" s="20">
        <v>2785582</v>
      </c>
      <c r="S9" s="20">
        <v>964407</v>
      </c>
      <c r="T9" s="20"/>
      <c r="U9" s="20"/>
      <c r="V9" s="20">
        <v>964407</v>
      </c>
      <c r="W9" s="20">
        <v>55448510</v>
      </c>
      <c r="X9" s="20"/>
      <c r="Y9" s="20">
        <v>55448510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556391</v>
      </c>
      <c r="D11" s="18"/>
      <c r="E11" s="19"/>
      <c r="F11" s="20"/>
      <c r="G11" s="20">
        <v>556391</v>
      </c>
      <c r="H11" s="20"/>
      <c r="I11" s="20"/>
      <c r="J11" s="20">
        <v>556391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556391</v>
      </c>
      <c r="X11" s="20"/>
      <c r="Y11" s="20">
        <v>556391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115351078</v>
      </c>
      <c r="D12" s="29">
        <f>SUM(D6:D11)</f>
        <v>0</v>
      </c>
      <c r="E12" s="30">
        <f t="shared" si="0"/>
        <v>-51291708</v>
      </c>
      <c r="F12" s="31">
        <f t="shared" si="0"/>
        <v>-8044274</v>
      </c>
      <c r="G12" s="31">
        <f t="shared" si="0"/>
        <v>124553683</v>
      </c>
      <c r="H12" s="31">
        <f t="shared" si="0"/>
        <v>-288157</v>
      </c>
      <c r="I12" s="31">
        <f t="shared" si="0"/>
        <v>0</v>
      </c>
      <c r="J12" s="31">
        <f t="shared" si="0"/>
        <v>124265526</v>
      </c>
      <c r="K12" s="31">
        <f t="shared" si="0"/>
        <v>7724609</v>
      </c>
      <c r="L12" s="31">
        <f t="shared" si="0"/>
        <v>0</v>
      </c>
      <c r="M12" s="31">
        <f t="shared" si="0"/>
        <v>0</v>
      </c>
      <c r="N12" s="31">
        <f t="shared" si="0"/>
        <v>7724609</v>
      </c>
      <c r="O12" s="31">
        <f t="shared" si="0"/>
        <v>2986378</v>
      </c>
      <c r="P12" s="31">
        <f t="shared" si="0"/>
        <v>106497</v>
      </c>
      <c r="Q12" s="31">
        <f t="shared" si="0"/>
        <v>-5741137</v>
      </c>
      <c r="R12" s="31">
        <f t="shared" si="0"/>
        <v>-2648262</v>
      </c>
      <c r="S12" s="31">
        <f t="shared" si="0"/>
        <v>167210</v>
      </c>
      <c r="T12" s="31">
        <f t="shared" si="0"/>
        <v>0</v>
      </c>
      <c r="U12" s="31">
        <f t="shared" si="0"/>
        <v>0</v>
      </c>
      <c r="V12" s="31">
        <f t="shared" si="0"/>
        <v>167210</v>
      </c>
      <c r="W12" s="31">
        <f t="shared" si="0"/>
        <v>129509083</v>
      </c>
      <c r="X12" s="31">
        <f t="shared" si="0"/>
        <v>-8044274</v>
      </c>
      <c r="Y12" s="31">
        <f t="shared" si="0"/>
        <v>137553357</v>
      </c>
      <c r="Z12" s="32">
        <f>+IF(X12&lt;&gt;0,+(Y12/X12)*100,0)</f>
        <v>-1709.9536515041632</v>
      </c>
      <c r="AA12" s="33">
        <f>SUM(AA6:AA11)</f>
        <v>-8044274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50606350</v>
      </c>
      <c r="D17" s="18"/>
      <c r="E17" s="19"/>
      <c r="F17" s="20"/>
      <c r="G17" s="20">
        <v>50606350</v>
      </c>
      <c r="H17" s="20"/>
      <c r="I17" s="20"/>
      <c r="J17" s="20">
        <v>50606350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50606350</v>
      </c>
      <c r="X17" s="20"/>
      <c r="Y17" s="20">
        <v>50606350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419871593</v>
      </c>
      <c r="D19" s="18"/>
      <c r="E19" s="19">
        <v>42613200</v>
      </c>
      <c r="F19" s="20">
        <v>23621196</v>
      </c>
      <c r="G19" s="20">
        <v>419871594</v>
      </c>
      <c r="H19" s="20"/>
      <c r="I19" s="20"/>
      <c r="J19" s="20">
        <v>419871594</v>
      </c>
      <c r="K19" s="20"/>
      <c r="L19" s="20"/>
      <c r="M19" s="20"/>
      <c r="N19" s="20"/>
      <c r="O19" s="20">
        <v>3159455</v>
      </c>
      <c r="P19" s="20">
        <v>1172384</v>
      </c>
      <c r="Q19" s="20">
        <v>4803564</v>
      </c>
      <c r="R19" s="20">
        <v>9135403</v>
      </c>
      <c r="S19" s="20"/>
      <c r="T19" s="20"/>
      <c r="U19" s="20"/>
      <c r="V19" s="20"/>
      <c r="W19" s="20">
        <v>429006997</v>
      </c>
      <c r="X19" s="20">
        <v>23621196</v>
      </c>
      <c r="Y19" s="20">
        <v>405385801</v>
      </c>
      <c r="Z19" s="21">
        <v>1716.2</v>
      </c>
      <c r="AA19" s="22">
        <v>23621196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843390</v>
      </c>
      <c r="D22" s="18"/>
      <c r="E22" s="19"/>
      <c r="F22" s="20"/>
      <c r="G22" s="20">
        <v>843390</v>
      </c>
      <c r="H22" s="20"/>
      <c r="I22" s="20"/>
      <c r="J22" s="20">
        <v>843390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843390</v>
      </c>
      <c r="X22" s="20"/>
      <c r="Y22" s="20">
        <v>843390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471321333</v>
      </c>
      <c r="D24" s="29">
        <f>SUM(D15:D23)</f>
        <v>0</v>
      </c>
      <c r="E24" s="36">
        <f t="shared" si="1"/>
        <v>42613200</v>
      </c>
      <c r="F24" s="37">
        <f t="shared" si="1"/>
        <v>23621196</v>
      </c>
      <c r="G24" s="37">
        <f t="shared" si="1"/>
        <v>471321334</v>
      </c>
      <c r="H24" s="37">
        <f t="shared" si="1"/>
        <v>0</v>
      </c>
      <c r="I24" s="37">
        <f t="shared" si="1"/>
        <v>0</v>
      </c>
      <c r="J24" s="37">
        <f t="shared" si="1"/>
        <v>471321334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3159455</v>
      </c>
      <c r="P24" s="37">
        <f t="shared" si="1"/>
        <v>1172384</v>
      </c>
      <c r="Q24" s="37">
        <f t="shared" si="1"/>
        <v>4803564</v>
      </c>
      <c r="R24" s="37">
        <f t="shared" si="1"/>
        <v>9135403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480456737</v>
      </c>
      <c r="X24" s="37">
        <f t="shared" si="1"/>
        <v>23621196</v>
      </c>
      <c r="Y24" s="37">
        <f t="shared" si="1"/>
        <v>456835541</v>
      </c>
      <c r="Z24" s="38">
        <f>+IF(X24&lt;&gt;0,+(Y24/X24)*100,0)</f>
        <v>1934.0068174363398</v>
      </c>
      <c r="AA24" s="39">
        <f>SUM(AA15:AA23)</f>
        <v>23621196</v>
      </c>
    </row>
    <row r="25" spans="1:27" ht="12.75">
      <c r="A25" s="27" t="s">
        <v>50</v>
      </c>
      <c r="B25" s="28"/>
      <c r="C25" s="29">
        <f aca="true" t="shared" si="2" ref="C25:Y25">+C12+C24</f>
        <v>586672411</v>
      </c>
      <c r="D25" s="29">
        <f>+D12+D24</f>
        <v>0</v>
      </c>
      <c r="E25" s="30">
        <f t="shared" si="2"/>
        <v>-8678508</v>
      </c>
      <c r="F25" s="31">
        <f t="shared" si="2"/>
        <v>15576922</v>
      </c>
      <c r="G25" s="31">
        <f t="shared" si="2"/>
        <v>595875017</v>
      </c>
      <c r="H25" s="31">
        <f t="shared" si="2"/>
        <v>-288157</v>
      </c>
      <c r="I25" s="31">
        <f t="shared" si="2"/>
        <v>0</v>
      </c>
      <c r="J25" s="31">
        <f t="shared" si="2"/>
        <v>595586860</v>
      </c>
      <c r="K25" s="31">
        <f t="shared" si="2"/>
        <v>7724609</v>
      </c>
      <c r="L25" s="31">
        <f t="shared" si="2"/>
        <v>0</v>
      </c>
      <c r="M25" s="31">
        <f t="shared" si="2"/>
        <v>0</v>
      </c>
      <c r="N25" s="31">
        <f t="shared" si="2"/>
        <v>7724609</v>
      </c>
      <c r="O25" s="31">
        <f t="shared" si="2"/>
        <v>6145833</v>
      </c>
      <c r="P25" s="31">
        <f t="shared" si="2"/>
        <v>1278881</v>
      </c>
      <c r="Q25" s="31">
        <f t="shared" si="2"/>
        <v>-937573</v>
      </c>
      <c r="R25" s="31">
        <f t="shared" si="2"/>
        <v>6487141</v>
      </c>
      <c r="S25" s="31">
        <f t="shared" si="2"/>
        <v>167210</v>
      </c>
      <c r="T25" s="31">
        <f t="shared" si="2"/>
        <v>0</v>
      </c>
      <c r="U25" s="31">
        <f t="shared" si="2"/>
        <v>0</v>
      </c>
      <c r="V25" s="31">
        <f t="shared" si="2"/>
        <v>167210</v>
      </c>
      <c r="W25" s="31">
        <f t="shared" si="2"/>
        <v>609965820</v>
      </c>
      <c r="X25" s="31">
        <f t="shared" si="2"/>
        <v>15576922</v>
      </c>
      <c r="Y25" s="31">
        <f t="shared" si="2"/>
        <v>594388898</v>
      </c>
      <c r="Z25" s="32">
        <f>+IF(X25&lt;&gt;0,+(Y25/X25)*100,0)</f>
        <v>3815.8302262796205</v>
      </c>
      <c r="AA25" s="33">
        <f>+AA12+AA24</f>
        <v>15576922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265849</v>
      </c>
      <c r="D30" s="18"/>
      <c r="E30" s="19"/>
      <c r="F30" s="20"/>
      <c r="G30" s="20">
        <v>265849</v>
      </c>
      <c r="H30" s="20"/>
      <c r="I30" s="20"/>
      <c r="J30" s="20">
        <v>265849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265849</v>
      </c>
      <c r="X30" s="20"/>
      <c r="Y30" s="20">
        <v>265849</v>
      </c>
      <c r="Z30" s="21"/>
      <c r="AA30" s="22"/>
    </row>
    <row r="31" spans="1:27" ht="12.75">
      <c r="A31" s="23" t="s">
        <v>55</v>
      </c>
      <c r="B31" s="17"/>
      <c r="C31" s="18">
        <v>2605326</v>
      </c>
      <c r="D31" s="18"/>
      <c r="E31" s="19"/>
      <c r="F31" s="20"/>
      <c r="G31" s="20">
        <v>2609102</v>
      </c>
      <c r="H31" s="20"/>
      <c r="I31" s="20"/>
      <c r="J31" s="20">
        <v>2609102</v>
      </c>
      <c r="K31" s="20">
        <v>-1000</v>
      </c>
      <c r="L31" s="20"/>
      <c r="M31" s="20"/>
      <c r="N31" s="20">
        <v>-1000</v>
      </c>
      <c r="O31" s="20">
        <v>40777</v>
      </c>
      <c r="P31" s="20"/>
      <c r="Q31" s="20"/>
      <c r="R31" s="20">
        <v>40777</v>
      </c>
      <c r="S31" s="20">
        <v>18903</v>
      </c>
      <c r="T31" s="20"/>
      <c r="U31" s="20"/>
      <c r="V31" s="20">
        <v>18903</v>
      </c>
      <c r="W31" s="20">
        <v>2667782</v>
      </c>
      <c r="X31" s="20"/>
      <c r="Y31" s="20">
        <v>2667782</v>
      </c>
      <c r="Z31" s="21"/>
      <c r="AA31" s="22"/>
    </row>
    <row r="32" spans="1:27" ht="12.75">
      <c r="A32" s="23" t="s">
        <v>56</v>
      </c>
      <c r="B32" s="17"/>
      <c r="C32" s="18">
        <v>190697061</v>
      </c>
      <c r="D32" s="18"/>
      <c r="E32" s="19"/>
      <c r="F32" s="20"/>
      <c r="G32" s="20">
        <v>200260610</v>
      </c>
      <c r="H32" s="20">
        <v>-332815</v>
      </c>
      <c r="I32" s="20"/>
      <c r="J32" s="20">
        <v>199927795</v>
      </c>
      <c r="K32" s="20">
        <v>4351114</v>
      </c>
      <c r="L32" s="20"/>
      <c r="M32" s="20"/>
      <c r="N32" s="20">
        <v>4351114</v>
      </c>
      <c r="O32" s="20">
        <v>13955527</v>
      </c>
      <c r="P32" s="20">
        <v>-659165</v>
      </c>
      <c r="Q32" s="20">
        <v>-7579456</v>
      </c>
      <c r="R32" s="20">
        <v>5716906</v>
      </c>
      <c r="S32" s="20">
        <v>-1574164</v>
      </c>
      <c r="T32" s="20"/>
      <c r="U32" s="20"/>
      <c r="V32" s="20">
        <v>-1574164</v>
      </c>
      <c r="W32" s="20">
        <v>208421651</v>
      </c>
      <c r="X32" s="20"/>
      <c r="Y32" s="20">
        <v>208421651</v>
      </c>
      <c r="Z32" s="21"/>
      <c r="AA32" s="22"/>
    </row>
    <row r="33" spans="1:27" ht="12.75">
      <c r="A33" s="23" t="s">
        <v>57</v>
      </c>
      <c r="B33" s="17"/>
      <c r="C33" s="18">
        <v>8405461</v>
      </c>
      <c r="D33" s="18"/>
      <c r="E33" s="19"/>
      <c r="F33" s="20"/>
      <c r="G33" s="20">
        <v>8405459</v>
      </c>
      <c r="H33" s="20"/>
      <c r="I33" s="20"/>
      <c r="J33" s="20">
        <v>8405459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8405459</v>
      </c>
      <c r="X33" s="20"/>
      <c r="Y33" s="20">
        <v>8405459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201973697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211541020</v>
      </c>
      <c r="H34" s="31">
        <f t="shared" si="3"/>
        <v>-332815</v>
      </c>
      <c r="I34" s="31">
        <f t="shared" si="3"/>
        <v>0</v>
      </c>
      <c r="J34" s="31">
        <f t="shared" si="3"/>
        <v>211208205</v>
      </c>
      <c r="K34" s="31">
        <f t="shared" si="3"/>
        <v>4350114</v>
      </c>
      <c r="L34" s="31">
        <f t="shared" si="3"/>
        <v>0</v>
      </c>
      <c r="M34" s="31">
        <f t="shared" si="3"/>
        <v>0</v>
      </c>
      <c r="N34" s="31">
        <f t="shared" si="3"/>
        <v>4350114</v>
      </c>
      <c r="O34" s="31">
        <f t="shared" si="3"/>
        <v>13996304</v>
      </c>
      <c r="P34" s="31">
        <f t="shared" si="3"/>
        <v>-659165</v>
      </c>
      <c r="Q34" s="31">
        <f t="shared" si="3"/>
        <v>-7579456</v>
      </c>
      <c r="R34" s="31">
        <f t="shared" si="3"/>
        <v>5757683</v>
      </c>
      <c r="S34" s="31">
        <f t="shared" si="3"/>
        <v>-1555261</v>
      </c>
      <c r="T34" s="31">
        <f t="shared" si="3"/>
        <v>0</v>
      </c>
      <c r="U34" s="31">
        <f t="shared" si="3"/>
        <v>0</v>
      </c>
      <c r="V34" s="31">
        <f t="shared" si="3"/>
        <v>-1555261</v>
      </c>
      <c r="W34" s="31">
        <f t="shared" si="3"/>
        <v>219760741</v>
      </c>
      <c r="X34" s="31">
        <f t="shared" si="3"/>
        <v>0</v>
      </c>
      <c r="Y34" s="31">
        <f t="shared" si="3"/>
        <v>219760741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42487</v>
      </c>
      <c r="D37" s="18"/>
      <c r="E37" s="19"/>
      <c r="F37" s="20"/>
      <c r="G37" s="20">
        <v>42487</v>
      </c>
      <c r="H37" s="20"/>
      <c r="I37" s="20"/>
      <c r="J37" s="20">
        <v>42487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42487</v>
      </c>
      <c r="X37" s="20"/>
      <c r="Y37" s="20">
        <v>42487</v>
      </c>
      <c r="Z37" s="21"/>
      <c r="AA37" s="22"/>
    </row>
    <row r="38" spans="1:27" ht="12.75">
      <c r="A38" s="23" t="s">
        <v>57</v>
      </c>
      <c r="B38" s="17"/>
      <c r="C38" s="18">
        <v>32975357</v>
      </c>
      <c r="D38" s="18"/>
      <c r="E38" s="19"/>
      <c r="F38" s="20"/>
      <c r="G38" s="20">
        <v>32975357</v>
      </c>
      <c r="H38" s="20"/>
      <c r="I38" s="20"/>
      <c r="J38" s="20">
        <v>32975357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32975357</v>
      </c>
      <c r="X38" s="20"/>
      <c r="Y38" s="20">
        <v>32975357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33017844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33017844</v>
      </c>
      <c r="H39" s="37">
        <f t="shared" si="4"/>
        <v>0</v>
      </c>
      <c r="I39" s="37">
        <f t="shared" si="4"/>
        <v>0</v>
      </c>
      <c r="J39" s="37">
        <f t="shared" si="4"/>
        <v>33017844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33017844</v>
      </c>
      <c r="X39" s="37">
        <f t="shared" si="4"/>
        <v>0</v>
      </c>
      <c r="Y39" s="37">
        <f t="shared" si="4"/>
        <v>33017844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234991541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244558864</v>
      </c>
      <c r="H40" s="31">
        <f t="shared" si="5"/>
        <v>-332815</v>
      </c>
      <c r="I40" s="31">
        <f t="shared" si="5"/>
        <v>0</v>
      </c>
      <c r="J40" s="31">
        <f t="shared" si="5"/>
        <v>244226049</v>
      </c>
      <c r="K40" s="31">
        <f t="shared" si="5"/>
        <v>4350114</v>
      </c>
      <c r="L40" s="31">
        <f t="shared" si="5"/>
        <v>0</v>
      </c>
      <c r="M40" s="31">
        <f t="shared" si="5"/>
        <v>0</v>
      </c>
      <c r="N40" s="31">
        <f t="shared" si="5"/>
        <v>4350114</v>
      </c>
      <c r="O40" s="31">
        <f t="shared" si="5"/>
        <v>13996304</v>
      </c>
      <c r="P40" s="31">
        <f t="shared" si="5"/>
        <v>-659165</v>
      </c>
      <c r="Q40" s="31">
        <f t="shared" si="5"/>
        <v>-7579456</v>
      </c>
      <c r="R40" s="31">
        <f t="shared" si="5"/>
        <v>5757683</v>
      </c>
      <c r="S40" s="31">
        <f t="shared" si="5"/>
        <v>-1555261</v>
      </c>
      <c r="T40" s="31">
        <f t="shared" si="5"/>
        <v>0</v>
      </c>
      <c r="U40" s="31">
        <f t="shared" si="5"/>
        <v>0</v>
      </c>
      <c r="V40" s="31">
        <f t="shared" si="5"/>
        <v>-1555261</v>
      </c>
      <c r="W40" s="31">
        <f t="shared" si="5"/>
        <v>252778585</v>
      </c>
      <c r="X40" s="31">
        <f t="shared" si="5"/>
        <v>0</v>
      </c>
      <c r="Y40" s="31">
        <f t="shared" si="5"/>
        <v>252778585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351680870</v>
      </c>
      <c r="D42" s="43">
        <f>+D25-D40</f>
        <v>0</v>
      </c>
      <c r="E42" s="44">
        <f t="shared" si="6"/>
        <v>-8678508</v>
      </c>
      <c r="F42" s="45">
        <f t="shared" si="6"/>
        <v>15576922</v>
      </c>
      <c r="G42" s="45">
        <f t="shared" si="6"/>
        <v>351316153</v>
      </c>
      <c r="H42" s="45">
        <f t="shared" si="6"/>
        <v>44658</v>
      </c>
      <c r="I42" s="45">
        <f t="shared" si="6"/>
        <v>0</v>
      </c>
      <c r="J42" s="45">
        <f t="shared" si="6"/>
        <v>351360811</v>
      </c>
      <c r="K42" s="45">
        <f t="shared" si="6"/>
        <v>3374495</v>
      </c>
      <c r="L42" s="45">
        <f t="shared" si="6"/>
        <v>0</v>
      </c>
      <c r="M42" s="45">
        <f t="shared" si="6"/>
        <v>0</v>
      </c>
      <c r="N42" s="45">
        <f t="shared" si="6"/>
        <v>3374495</v>
      </c>
      <c r="O42" s="45">
        <f t="shared" si="6"/>
        <v>-7850471</v>
      </c>
      <c r="P42" s="45">
        <f t="shared" si="6"/>
        <v>1938046</v>
      </c>
      <c r="Q42" s="45">
        <f t="shared" si="6"/>
        <v>6641883</v>
      </c>
      <c r="R42" s="45">
        <f t="shared" si="6"/>
        <v>729458</v>
      </c>
      <c r="S42" s="45">
        <f t="shared" si="6"/>
        <v>1722471</v>
      </c>
      <c r="T42" s="45">
        <f t="shared" si="6"/>
        <v>0</v>
      </c>
      <c r="U42" s="45">
        <f t="shared" si="6"/>
        <v>0</v>
      </c>
      <c r="V42" s="45">
        <f t="shared" si="6"/>
        <v>1722471</v>
      </c>
      <c r="W42" s="45">
        <f t="shared" si="6"/>
        <v>357187235</v>
      </c>
      <c r="X42" s="45">
        <f t="shared" si="6"/>
        <v>15576922</v>
      </c>
      <c r="Y42" s="45">
        <f t="shared" si="6"/>
        <v>341610313</v>
      </c>
      <c r="Z42" s="46">
        <f>+IF(X42&lt;&gt;0,+(Y42/X42)*100,0)</f>
        <v>2193.054012853117</v>
      </c>
      <c r="AA42" s="47">
        <f>+AA25-AA40</f>
        <v>15576922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367910938</v>
      </c>
      <c r="D45" s="18"/>
      <c r="E45" s="19"/>
      <c r="F45" s="20">
        <v>15576920</v>
      </c>
      <c r="G45" s="20">
        <v>347039496</v>
      </c>
      <c r="H45" s="20"/>
      <c r="I45" s="20"/>
      <c r="J45" s="20">
        <v>347039496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347039496</v>
      </c>
      <c r="X45" s="20">
        <v>15576920</v>
      </c>
      <c r="Y45" s="20">
        <v>331462576</v>
      </c>
      <c r="Z45" s="48">
        <v>2127.91</v>
      </c>
      <c r="AA45" s="22">
        <v>15576920</v>
      </c>
    </row>
    <row r="46" spans="1:27" ht="12.75">
      <c r="A46" s="23" t="s">
        <v>67</v>
      </c>
      <c r="B46" s="17"/>
      <c r="C46" s="18">
        <v>4641371</v>
      </c>
      <c r="D46" s="18"/>
      <c r="E46" s="19"/>
      <c r="F46" s="20"/>
      <c r="G46" s="20">
        <v>4641371</v>
      </c>
      <c r="H46" s="20"/>
      <c r="I46" s="20"/>
      <c r="J46" s="20">
        <v>4641371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4641371</v>
      </c>
      <c r="X46" s="20"/>
      <c r="Y46" s="20">
        <v>4641371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372552309</v>
      </c>
      <c r="D48" s="51">
        <f>SUM(D45:D47)</f>
        <v>0</v>
      </c>
      <c r="E48" s="52">
        <f t="shared" si="7"/>
        <v>0</v>
      </c>
      <c r="F48" s="53">
        <f t="shared" si="7"/>
        <v>15576920</v>
      </c>
      <c r="G48" s="53">
        <f t="shared" si="7"/>
        <v>351680867</v>
      </c>
      <c r="H48" s="53">
        <f t="shared" si="7"/>
        <v>0</v>
      </c>
      <c r="I48" s="53">
        <f t="shared" si="7"/>
        <v>0</v>
      </c>
      <c r="J48" s="53">
        <f t="shared" si="7"/>
        <v>351680867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351680867</v>
      </c>
      <c r="X48" s="53">
        <f t="shared" si="7"/>
        <v>15576920</v>
      </c>
      <c r="Y48" s="53">
        <f t="shared" si="7"/>
        <v>336103947</v>
      </c>
      <c r="Z48" s="54">
        <f>+IF(X48&lt;&gt;0,+(Y48/X48)*100,0)</f>
        <v>2157.7047773244003</v>
      </c>
      <c r="AA48" s="55">
        <f>SUM(AA45:AA47)</f>
        <v>15576920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-8347952</v>
      </c>
      <c r="D6" s="18"/>
      <c r="E6" s="19">
        <v>-90236689</v>
      </c>
      <c r="F6" s="20">
        <v>-90236689</v>
      </c>
      <c r="G6" s="20">
        <v>53160146</v>
      </c>
      <c r="H6" s="20">
        <v>-16844681</v>
      </c>
      <c r="I6" s="20">
        <v>-17102868</v>
      </c>
      <c r="J6" s="20">
        <v>19212597</v>
      </c>
      <c r="K6" s="20">
        <v>3816356</v>
      </c>
      <c r="L6" s="20">
        <v>-25612349</v>
      </c>
      <c r="M6" s="20">
        <v>4569424</v>
      </c>
      <c r="N6" s="20">
        <v>-17226569</v>
      </c>
      <c r="O6" s="20">
        <v>16665847</v>
      </c>
      <c r="P6" s="20">
        <v>-11007728</v>
      </c>
      <c r="Q6" s="20">
        <v>26555288</v>
      </c>
      <c r="R6" s="20">
        <v>32213407</v>
      </c>
      <c r="S6" s="20"/>
      <c r="T6" s="20"/>
      <c r="U6" s="20"/>
      <c r="V6" s="20"/>
      <c r="W6" s="20">
        <v>34199435</v>
      </c>
      <c r="X6" s="20">
        <v>-89374189</v>
      </c>
      <c r="Y6" s="20">
        <v>123573624</v>
      </c>
      <c r="Z6" s="21">
        <v>-138.27</v>
      </c>
      <c r="AA6" s="22">
        <v>-90236689</v>
      </c>
    </row>
    <row r="7" spans="1:27" ht="12.75">
      <c r="A7" s="23" t="s">
        <v>34</v>
      </c>
      <c r="B7" s="17"/>
      <c r="C7" s="18">
        <v>-31896804</v>
      </c>
      <c r="D7" s="18"/>
      <c r="E7" s="19"/>
      <c r="F7" s="20"/>
      <c r="G7" s="20">
        <v>30000000</v>
      </c>
      <c r="H7" s="20"/>
      <c r="I7" s="20"/>
      <c r="J7" s="20">
        <v>30000000</v>
      </c>
      <c r="K7" s="20">
        <v>-30000000</v>
      </c>
      <c r="L7" s="20">
        <v>-90838</v>
      </c>
      <c r="M7" s="20"/>
      <c r="N7" s="20">
        <v>-30090838</v>
      </c>
      <c r="O7" s="20">
        <v>-40000000</v>
      </c>
      <c r="P7" s="20">
        <v>-46902</v>
      </c>
      <c r="Q7" s="20">
        <v>9296318</v>
      </c>
      <c r="R7" s="20">
        <v>-30750584</v>
      </c>
      <c r="S7" s="20"/>
      <c r="T7" s="20"/>
      <c r="U7" s="20"/>
      <c r="V7" s="20"/>
      <c r="W7" s="20">
        <v>-30841422</v>
      </c>
      <c r="X7" s="20"/>
      <c r="Y7" s="20">
        <v>-30841422</v>
      </c>
      <c r="Z7" s="21"/>
      <c r="AA7" s="22"/>
    </row>
    <row r="8" spans="1:27" ht="12.75">
      <c r="A8" s="23" t="s">
        <v>35</v>
      </c>
      <c r="B8" s="17"/>
      <c r="C8" s="18">
        <v>2856524</v>
      </c>
      <c r="D8" s="18"/>
      <c r="E8" s="19">
        <v>14548758</v>
      </c>
      <c r="F8" s="20">
        <v>14548758</v>
      </c>
      <c r="G8" s="20">
        <v>9695823</v>
      </c>
      <c r="H8" s="20">
        <v>1910266</v>
      </c>
      <c r="I8" s="20">
        <v>1704823</v>
      </c>
      <c r="J8" s="20">
        <v>13310912</v>
      </c>
      <c r="K8" s="20">
        <v>-914283</v>
      </c>
      <c r="L8" s="20">
        <v>1882678</v>
      </c>
      <c r="M8" s="20">
        <v>1760568</v>
      </c>
      <c r="N8" s="20">
        <v>2728963</v>
      </c>
      <c r="O8" s="20">
        <v>214300</v>
      </c>
      <c r="P8" s="20">
        <v>-1336299</v>
      </c>
      <c r="Q8" s="20">
        <v>1155721</v>
      </c>
      <c r="R8" s="20">
        <v>33722</v>
      </c>
      <c r="S8" s="20"/>
      <c r="T8" s="20"/>
      <c r="U8" s="20"/>
      <c r="V8" s="20"/>
      <c r="W8" s="20">
        <v>16073597</v>
      </c>
      <c r="X8" s="20">
        <v>14548758</v>
      </c>
      <c r="Y8" s="20">
        <v>1524839</v>
      </c>
      <c r="Z8" s="21">
        <v>10.48</v>
      </c>
      <c r="AA8" s="22">
        <v>14548758</v>
      </c>
    </row>
    <row r="9" spans="1:27" ht="12.75">
      <c r="A9" s="23" t="s">
        <v>36</v>
      </c>
      <c r="B9" s="17"/>
      <c r="C9" s="18">
        <v>1488046</v>
      </c>
      <c r="D9" s="18"/>
      <c r="E9" s="19">
        <v>16782495</v>
      </c>
      <c r="F9" s="20">
        <v>16782495</v>
      </c>
      <c r="G9" s="20">
        <v>-1813593</v>
      </c>
      <c r="H9" s="20">
        <v>-49061</v>
      </c>
      <c r="I9" s="20">
        <v>2096082</v>
      </c>
      <c r="J9" s="20">
        <v>233428</v>
      </c>
      <c r="K9" s="20">
        <v>617851</v>
      </c>
      <c r="L9" s="20">
        <v>-2004996</v>
      </c>
      <c r="M9" s="20">
        <v>3482347</v>
      </c>
      <c r="N9" s="20">
        <v>2095202</v>
      </c>
      <c r="O9" s="20">
        <v>1492312</v>
      </c>
      <c r="P9" s="20">
        <v>1698764</v>
      </c>
      <c r="Q9" s="20">
        <v>-1466339</v>
      </c>
      <c r="R9" s="20">
        <v>1724737</v>
      </c>
      <c r="S9" s="20"/>
      <c r="T9" s="20"/>
      <c r="U9" s="20"/>
      <c r="V9" s="20"/>
      <c r="W9" s="20">
        <v>4053367</v>
      </c>
      <c r="X9" s="20">
        <v>16669995</v>
      </c>
      <c r="Y9" s="20">
        <v>-12616628</v>
      </c>
      <c r="Z9" s="21">
        <v>-75.68</v>
      </c>
      <c r="AA9" s="22">
        <v>16782495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18263</v>
      </c>
      <c r="D11" s="18"/>
      <c r="E11" s="19">
        <v>-660</v>
      </c>
      <c r="F11" s="20">
        <v>-660</v>
      </c>
      <c r="G11" s="20"/>
      <c r="H11" s="20">
        <v>576199</v>
      </c>
      <c r="I11" s="20">
        <v>72941</v>
      </c>
      <c r="J11" s="20">
        <v>649140</v>
      </c>
      <c r="K11" s="20">
        <v>94551</v>
      </c>
      <c r="L11" s="20">
        <v>-464286</v>
      </c>
      <c r="M11" s="20"/>
      <c r="N11" s="20">
        <v>-369735</v>
      </c>
      <c r="O11" s="20">
        <v>40129</v>
      </c>
      <c r="P11" s="20">
        <v>211138</v>
      </c>
      <c r="Q11" s="20">
        <v>412988</v>
      </c>
      <c r="R11" s="20">
        <v>664255</v>
      </c>
      <c r="S11" s="20"/>
      <c r="T11" s="20"/>
      <c r="U11" s="20"/>
      <c r="V11" s="20"/>
      <c r="W11" s="20">
        <v>943660</v>
      </c>
      <c r="X11" s="20">
        <v>-660</v>
      </c>
      <c r="Y11" s="20">
        <v>944320</v>
      </c>
      <c r="Z11" s="21">
        <v>-143078.79</v>
      </c>
      <c r="AA11" s="22">
        <v>-660</v>
      </c>
    </row>
    <row r="12" spans="1:27" ht="12.75">
      <c r="A12" s="27" t="s">
        <v>39</v>
      </c>
      <c r="B12" s="28"/>
      <c r="C12" s="29">
        <f aca="true" t="shared" si="0" ref="C12:Y12">SUM(C6:C11)</f>
        <v>-35881923</v>
      </c>
      <c r="D12" s="29">
        <f>SUM(D6:D11)</f>
        <v>0</v>
      </c>
      <c r="E12" s="30">
        <f t="shared" si="0"/>
        <v>-58906096</v>
      </c>
      <c r="F12" s="31">
        <f t="shared" si="0"/>
        <v>-58906096</v>
      </c>
      <c r="G12" s="31">
        <f t="shared" si="0"/>
        <v>91042376</v>
      </c>
      <c r="H12" s="31">
        <f t="shared" si="0"/>
        <v>-14407277</v>
      </c>
      <c r="I12" s="31">
        <f t="shared" si="0"/>
        <v>-13229022</v>
      </c>
      <c r="J12" s="31">
        <f t="shared" si="0"/>
        <v>63406077</v>
      </c>
      <c r="K12" s="31">
        <f t="shared" si="0"/>
        <v>-26385525</v>
      </c>
      <c r="L12" s="31">
        <f t="shared" si="0"/>
        <v>-26289791</v>
      </c>
      <c r="M12" s="31">
        <f t="shared" si="0"/>
        <v>9812339</v>
      </c>
      <c r="N12" s="31">
        <f t="shared" si="0"/>
        <v>-42862977</v>
      </c>
      <c r="O12" s="31">
        <f t="shared" si="0"/>
        <v>-21587412</v>
      </c>
      <c r="P12" s="31">
        <f t="shared" si="0"/>
        <v>-10481027</v>
      </c>
      <c r="Q12" s="31">
        <f t="shared" si="0"/>
        <v>35953976</v>
      </c>
      <c r="R12" s="31">
        <f t="shared" si="0"/>
        <v>3885537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24428637</v>
      </c>
      <c r="X12" s="31">
        <f t="shared" si="0"/>
        <v>-58156096</v>
      </c>
      <c r="Y12" s="31">
        <f t="shared" si="0"/>
        <v>82584733</v>
      </c>
      <c r="Z12" s="32">
        <f>+IF(X12&lt;&gt;0,+(Y12/X12)*100,0)</f>
        <v>-142.00529038262817</v>
      </c>
      <c r="AA12" s="33">
        <f>SUM(AA6:AA11)</f>
        <v>-58906096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2380200</v>
      </c>
      <c r="F17" s="20">
        <v>2380200</v>
      </c>
      <c r="G17" s="20"/>
      <c r="H17" s="20"/>
      <c r="I17" s="20"/>
      <c r="J17" s="20"/>
      <c r="K17" s="20"/>
      <c r="L17" s="20"/>
      <c r="M17" s="20"/>
      <c r="N17" s="20"/>
      <c r="O17" s="20">
        <v>160110</v>
      </c>
      <c r="P17" s="20"/>
      <c r="Q17" s="20"/>
      <c r="R17" s="20">
        <v>160110</v>
      </c>
      <c r="S17" s="20"/>
      <c r="T17" s="20"/>
      <c r="U17" s="20"/>
      <c r="V17" s="20"/>
      <c r="W17" s="20">
        <v>160110</v>
      </c>
      <c r="X17" s="20">
        <v>2380200</v>
      </c>
      <c r="Y17" s="20">
        <v>-2220090</v>
      </c>
      <c r="Z17" s="21">
        <v>-93.27</v>
      </c>
      <c r="AA17" s="22">
        <v>2380200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13185088</v>
      </c>
      <c r="D19" s="18"/>
      <c r="E19" s="19">
        <v>137634541</v>
      </c>
      <c r="F19" s="20">
        <v>137634541</v>
      </c>
      <c r="G19" s="20">
        <v>3848220</v>
      </c>
      <c r="H19" s="20">
        <v>7274232</v>
      </c>
      <c r="I19" s="20">
        <v>15478960</v>
      </c>
      <c r="J19" s="20">
        <v>26601412</v>
      </c>
      <c r="K19" s="20">
        <v>3313055</v>
      </c>
      <c r="L19" s="20">
        <v>12853250</v>
      </c>
      <c r="M19" s="20">
        <v>16370886</v>
      </c>
      <c r="N19" s="20">
        <v>32537191</v>
      </c>
      <c r="O19" s="20">
        <v>6956455</v>
      </c>
      <c r="P19" s="20">
        <v>7141641</v>
      </c>
      <c r="Q19" s="20">
        <v>19178111</v>
      </c>
      <c r="R19" s="20">
        <v>33276207</v>
      </c>
      <c r="S19" s="20"/>
      <c r="T19" s="20"/>
      <c r="U19" s="20"/>
      <c r="V19" s="20"/>
      <c r="W19" s="20">
        <v>92414810</v>
      </c>
      <c r="X19" s="20">
        <v>137634541</v>
      </c>
      <c r="Y19" s="20">
        <v>-45219731</v>
      </c>
      <c r="Z19" s="21">
        <v>-32.85</v>
      </c>
      <c r="AA19" s="22">
        <v>137634541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525000</v>
      </c>
      <c r="F22" s="20">
        <v>525000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525000</v>
      </c>
      <c r="Y22" s="20">
        <v>-525000</v>
      </c>
      <c r="Z22" s="21">
        <v>-100</v>
      </c>
      <c r="AA22" s="22">
        <v>525000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13185088</v>
      </c>
      <c r="D24" s="29">
        <f>SUM(D15:D23)</f>
        <v>0</v>
      </c>
      <c r="E24" s="36">
        <f t="shared" si="1"/>
        <v>140539741</v>
      </c>
      <c r="F24" s="37">
        <f t="shared" si="1"/>
        <v>140539741</v>
      </c>
      <c r="G24" s="37">
        <f t="shared" si="1"/>
        <v>3848220</v>
      </c>
      <c r="H24" s="37">
        <f t="shared" si="1"/>
        <v>7274232</v>
      </c>
      <c r="I24" s="37">
        <f t="shared" si="1"/>
        <v>15478960</v>
      </c>
      <c r="J24" s="37">
        <f t="shared" si="1"/>
        <v>26601412</v>
      </c>
      <c r="K24" s="37">
        <f t="shared" si="1"/>
        <v>3313055</v>
      </c>
      <c r="L24" s="37">
        <f t="shared" si="1"/>
        <v>12853250</v>
      </c>
      <c r="M24" s="37">
        <f t="shared" si="1"/>
        <v>16370886</v>
      </c>
      <c r="N24" s="37">
        <f t="shared" si="1"/>
        <v>32537191</v>
      </c>
      <c r="O24" s="37">
        <f t="shared" si="1"/>
        <v>7116565</v>
      </c>
      <c r="P24" s="37">
        <f t="shared" si="1"/>
        <v>7141641</v>
      </c>
      <c r="Q24" s="37">
        <f t="shared" si="1"/>
        <v>19178111</v>
      </c>
      <c r="R24" s="37">
        <f t="shared" si="1"/>
        <v>33436317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92574920</v>
      </c>
      <c r="X24" s="37">
        <f t="shared" si="1"/>
        <v>140539741</v>
      </c>
      <c r="Y24" s="37">
        <f t="shared" si="1"/>
        <v>-47964821</v>
      </c>
      <c r="Z24" s="38">
        <f>+IF(X24&lt;&gt;0,+(Y24/X24)*100,0)</f>
        <v>-34.12900910355314</v>
      </c>
      <c r="AA24" s="39">
        <f>SUM(AA15:AA23)</f>
        <v>140539741</v>
      </c>
    </row>
    <row r="25" spans="1:27" ht="12.75">
      <c r="A25" s="27" t="s">
        <v>50</v>
      </c>
      <c r="B25" s="28"/>
      <c r="C25" s="29">
        <f aca="true" t="shared" si="2" ref="C25:Y25">+C12+C24</f>
        <v>-22696835</v>
      </c>
      <c r="D25" s="29">
        <f>+D12+D24</f>
        <v>0</v>
      </c>
      <c r="E25" s="30">
        <f t="shared" si="2"/>
        <v>81633645</v>
      </c>
      <c r="F25" s="31">
        <f t="shared" si="2"/>
        <v>81633645</v>
      </c>
      <c r="G25" s="31">
        <f t="shared" si="2"/>
        <v>94890596</v>
      </c>
      <c r="H25" s="31">
        <f t="shared" si="2"/>
        <v>-7133045</v>
      </c>
      <c r="I25" s="31">
        <f t="shared" si="2"/>
        <v>2249938</v>
      </c>
      <c r="J25" s="31">
        <f t="shared" si="2"/>
        <v>90007489</v>
      </c>
      <c r="K25" s="31">
        <f t="shared" si="2"/>
        <v>-23072470</v>
      </c>
      <c r="L25" s="31">
        <f t="shared" si="2"/>
        <v>-13436541</v>
      </c>
      <c r="M25" s="31">
        <f t="shared" si="2"/>
        <v>26183225</v>
      </c>
      <c r="N25" s="31">
        <f t="shared" si="2"/>
        <v>-10325786</v>
      </c>
      <c r="O25" s="31">
        <f t="shared" si="2"/>
        <v>-14470847</v>
      </c>
      <c r="P25" s="31">
        <f t="shared" si="2"/>
        <v>-3339386</v>
      </c>
      <c r="Q25" s="31">
        <f t="shared" si="2"/>
        <v>55132087</v>
      </c>
      <c r="R25" s="31">
        <f t="shared" si="2"/>
        <v>37321854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117003557</v>
      </c>
      <c r="X25" s="31">
        <f t="shared" si="2"/>
        <v>82383645</v>
      </c>
      <c r="Y25" s="31">
        <f t="shared" si="2"/>
        <v>34619912</v>
      </c>
      <c r="Z25" s="32">
        <f>+IF(X25&lt;&gt;0,+(Y25/X25)*100,0)</f>
        <v>42.022797121928754</v>
      </c>
      <c r="AA25" s="33">
        <f>+AA12+AA24</f>
        <v>81633645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-11990</v>
      </c>
      <c r="D31" s="18"/>
      <c r="E31" s="19"/>
      <c r="F31" s="20"/>
      <c r="G31" s="20"/>
      <c r="H31" s="20">
        <v>-3000</v>
      </c>
      <c r="I31" s="20">
        <v>-700</v>
      </c>
      <c r="J31" s="20">
        <v>-3700</v>
      </c>
      <c r="K31" s="20">
        <v>-10400</v>
      </c>
      <c r="L31" s="20">
        <v>-6825</v>
      </c>
      <c r="M31" s="20">
        <v>-1205</v>
      </c>
      <c r="N31" s="20">
        <v>-18430</v>
      </c>
      <c r="O31" s="20">
        <v>-7450</v>
      </c>
      <c r="P31" s="20">
        <v>27253</v>
      </c>
      <c r="Q31" s="20">
        <v>9752</v>
      </c>
      <c r="R31" s="20">
        <v>29555</v>
      </c>
      <c r="S31" s="20"/>
      <c r="T31" s="20"/>
      <c r="U31" s="20"/>
      <c r="V31" s="20"/>
      <c r="W31" s="20">
        <v>7425</v>
      </c>
      <c r="X31" s="20"/>
      <c r="Y31" s="20">
        <v>7425</v>
      </c>
      <c r="Z31" s="21"/>
      <c r="AA31" s="22"/>
    </row>
    <row r="32" spans="1:27" ht="12.75">
      <c r="A32" s="23" t="s">
        <v>56</v>
      </c>
      <c r="B32" s="17"/>
      <c r="C32" s="18">
        <v>-3890986</v>
      </c>
      <c r="D32" s="18"/>
      <c r="E32" s="19">
        <v>124156984</v>
      </c>
      <c r="F32" s="20">
        <v>124156984</v>
      </c>
      <c r="G32" s="20">
        <v>-3853963</v>
      </c>
      <c r="H32" s="20">
        <v>-8339541</v>
      </c>
      <c r="I32" s="20">
        <v>24197044</v>
      </c>
      <c r="J32" s="20">
        <v>12003540</v>
      </c>
      <c r="K32" s="20">
        <v>-7200775</v>
      </c>
      <c r="L32" s="20">
        <v>-8416295</v>
      </c>
      <c r="M32" s="20">
        <v>-10709959</v>
      </c>
      <c r="N32" s="20">
        <v>-26327029</v>
      </c>
      <c r="O32" s="20">
        <v>-2833129</v>
      </c>
      <c r="P32" s="20">
        <v>14867720</v>
      </c>
      <c r="Q32" s="20">
        <v>5210504</v>
      </c>
      <c r="R32" s="20">
        <v>17245095</v>
      </c>
      <c r="S32" s="20"/>
      <c r="T32" s="20"/>
      <c r="U32" s="20"/>
      <c r="V32" s="20"/>
      <c r="W32" s="20">
        <v>2921606</v>
      </c>
      <c r="X32" s="20">
        <v>124156984</v>
      </c>
      <c r="Y32" s="20">
        <v>-121235378</v>
      </c>
      <c r="Z32" s="21">
        <v>-97.65</v>
      </c>
      <c r="AA32" s="22">
        <v>124156984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-3902976</v>
      </c>
      <c r="D34" s="29">
        <f>SUM(D29:D33)</f>
        <v>0</v>
      </c>
      <c r="E34" s="30">
        <f t="shared" si="3"/>
        <v>124156984</v>
      </c>
      <c r="F34" s="31">
        <f t="shared" si="3"/>
        <v>124156984</v>
      </c>
      <c r="G34" s="31">
        <f t="shared" si="3"/>
        <v>-3853963</v>
      </c>
      <c r="H34" s="31">
        <f t="shared" si="3"/>
        <v>-8342541</v>
      </c>
      <c r="I34" s="31">
        <f t="shared" si="3"/>
        <v>24196344</v>
      </c>
      <c r="J34" s="31">
        <f t="shared" si="3"/>
        <v>11999840</v>
      </c>
      <c r="K34" s="31">
        <f t="shared" si="3"/>
        <v>-7211175</v>
      </c>
      <c r="L34" s="31">
        <f t="shared" si="3"/>
        <v>-8423120</v>
      </c>
      <c r="M34" s="31">
        <f t="shared" si="3"/>
        <v>-10711164</v>
      </c>
      <c r="N34" s="31">
        <f t="shared" si="3"/>
        <v>-26345459</v>
      </c>
      <c r="O34" s="31">
        <f t="shared" si="3"/>
        <v>-2840579</v>
      </c>
      <c r="P34" s="31">
        <f t="shared" si="3"/>
        <v>14894973</v>
      </c>
      <c r="Q34" s="31">
        <f t="shared" si="3"/>
        <v>5220256</v>
      </c>
      <c r="R34" s="31">
        <f t="shared" si="3"/>
        <v>17274650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2929031</v>
      </c>
      <c r="X34" s="31">
        <f t="shared" si="3"/>
        <v>124156984</v>
      </c>
      <c r="Y34" s="31">
        <f t="shared" si="3"/>
        <v>-121227953</v>
      </c>
      <c r="Z34" s="32">
        <f>+IF(X34&lt;&gt;0,+(Y34/X34)*100,0)</f>
        <v>-97.64086489085463</v>
      </c>
      <c r="AA34" s="33">
        <f>SUM(AA29:AA33)</f>
        <v>124156984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-3902976</v>
      </c>
      <c r="D40" s="29">
        <f>+D34+D39</f>
        <v>0</v>
      </c>
      <c r="E40" s="30">
        <f t="shared" si="5"/>
        <v>124156984</v>
      </c>
      <c r="F40" s="31">
        <f t="shared" si="5"/>
        <v>124156984</v>
      </c>
      <c r="G40" s="31">
        <f t="shared" si="5"/>
        <v>-3853963</v>
      </c>
      <c r="H40" s="31">
        <f t="shared" si="5"/>
        <v>-8342541</v>
      </c>
      <c r="I40" s="31">
        <f t="shared" si="5"/>
        <v>24196344</v>
      </c>
      <c r="J40" s="31">
        <f t="shared" si="5"/>
        <v>11999840</v>
      </c>
      <c r="K40" s="31">
        <f t="shared" si="5"/>
        <v>-7211175</v>
      </c>
      <c r="L40" s="31">
        <f t="shared" si="5"/>
        <v>-8423120</v>
      </c>
      <c r="M40" s="31">
        <f t="shared" si="5"/>
        <v>-10711164</v>
      </c>
      <c r="N40" s="31">
        <f t="shared" si="5"/>
        <v>-26345459</v>
      </c>
      <c r="O40" s="31">
        <f t="shared" si="5"/>
        <v>-2840579</v>
      </c>
      <c r="P40" s="31">
        <f t="shared" si="5"/>
        <v>14894973</v>
      </c>
      <c r="Q40" s="31">
        <f t="shared" si="5"/>
        <v>5220256</v>
      </c>
      <c r="R40" s="31">
        <f t="shared" si="5"/>
        <v>17274650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2929031</v>
      </c>
      <c r="X40" s="31">
        <f t="shared" si="5"/>
        <v>124156984</v>
      </c>
      <c r="Y40" s="31">
        <f t="shared" si="5"/>
        <v>-121227953</v>
      </c>
      <c r="Z40" s="32">
        <f>+IF(X40&lt;&gt;0,+(Y40/X40)*100,0)</f>
        <v>-97.64086489085463</v>
      </c>
      <c r="AA40" s="33">
        <f>+AA34+AA39</f>
        <v>124156984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-18793859</v>
      </c>
      <c r="D42" s="43">
        <f>+D25-D40</f>
        <v>0</v>
      </c>
      <c r="E42" s="44">
        <f t="shared" si="6"/>
        <v>-42523339</v>
      </c>
      <c r="F42" s="45">
        <f t="shared" si="6"/>
        <v>-42523339</v>
      </c>
      <c r="G42" s="45">
        <f t="shared" si="6"/>
        <v>98744559</v>
      </c>
      <c r="H42" s="45">
        <f t="shared" si="6"/>
        <v>1209496</v>
      </c>
      <c r="I42" s="45">
        <f t="shared" si="6"/>
        <v>-21946406</v>
      </c>
      <c r="J42" s="45">
        <f t="shared" si="6"/>
        <v>78007649</v>
      </c>
      <c r="K42" s="45">
        <f t="shared" si="6"/>
        <v>-15861295</v>
      </c>
      <c r="L42" s="45">
        <f t="shared" si="6"/>
        <v>-5013421</v>
      </c>
      <c r="M42" s="45">
        <f t="shared" si="6"/>
        <v>36894389</v>
      </c>
      <c r="N42" s="45">
        <f t="shared" si="6"/>
        <v>16019673</v>
      </c>
      <c r="O42" s="45">
        <f t="shared" si="6"/>
        <v>-11630268</v>
      </c>
      <c r="P42" s="45">
        <f t="shared" si="6"/>
        <v>-18234359</v>
      </c>
      <c r="Q42" s="45">
        <f t="shared" si="6"/>
        <v>49911831</v>
      </c>
      <c r="R42" s="45">
        <f t="shared" si="6"/>
        <v>20047204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114074526</v>
      </c>
      <c r="X42" s="45">
        <f t="shared" si="6"/>
        <v>-41773339</v>
      </c>
      <c r="Y42" s="45">
        <f t="shared" si="6"/>
        <v>155847865</v>
      </c>
      <c r="Z42" s="46">
        <f>+IF(X42&lt;&gt;0,+(Y42/X42)*100,0)</f>
        <v>-373.0797411238781</v>
      </c>
      <c r="AA42" s="47">
        <f>+AA25-AA40</f>
        <v>-42523339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-79652204</v>
      </c>
      <c r="F45" s="20">
        <v>-79652204</v>
      </c>
      <c r="G45" s="20"/>
      <c r="H45" s="20"/>
      <c r="I45" s="20">
        <v>-151049</v>
      </c>
      <c r="J45" s="20">
        <v>-151049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-151049</v>
      </c>
      <c r="X45" s="20">
        <v>-78902204</v>
      </c>
      <c r="Y45" s="20">
        <v>78751155</v>
      </c>
      <c r="Z45" s="48">
        <v>-99.81</v>
      </c>
      <c r="AA45" s="22">
        <v>-79652204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-79652204</v>
      </c>
      <c r="F48" s="53">
        <f t="shared" si="7"/>
        <v>-79652204</v>
      </c>
      <c r="G48" s="53">
        <f t="shared" si="7"/>
        <v>0</v>
      </c>
      <c r="H48" s="53">
        <f t="shared" si="7"/>
        <v>0</v>
      </c>
      <c r="I48" s="53">
        <f t="shared" si="7"/>
        <v>-151049</v>
      </c>
      <c r="J48" s="53">
        <f t="shared" si="7"/>
        <v>-151049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-151049</v>
      </c>
      <c r="X48" s="53">
        <f t="shared" si="7"/>
        <v>-78902204</v>
      </c>
      <c r="Y48" s="53">
        <f t="shared" si="7"/>
        <v>78751155</v>
      </c>
      <c r="Z48" s="54">
        <f>+IF(X48&lt;&gt;0,+(Y48/X48)*100,0)</f>
        <v>-99.80856174816105</v>
      </c>
      <c r="AA48" s="55">
        <f>SUM(AA45:AA47)</f>
        <v>-79652204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364285408</v>
      </c>
      <c r="D6" s="18"/>
      <c r="E6" s="19">
        <v>3031513</v>
      </c>
      <c r="F6" s="20">
        <v>1707720</v>
      </c>
      <c r="G6" s="20">
        <v>-14748603</v>
      </c>
      <c r="H6" s="20">
        <v>-13696019</v>
      </c>
      <c r="I6" s="20">
        <v>9385964</v>
      </c>
      <c r="J6" s="20">
        <v>-19058658</v>
      </c>
      <c r="K6" s="20">
        <v>-20351641</v>
      </c>
      <c r="L6" s="20"/>
      <c r="M6" s="20"/>
      <c r="N6" s="20">
        <v>-20351641</v>
      </c>
      <c r="O6" s="20">
        <v>7807019</v>
      </c>
      <c r="P6" s="20">
        <v>3612415</v>
      </c>
      <c r="Q6" s="20">
        <v>20856989</v>
      </c>
      <c r="R6" s="20">
        <v>32276423</v>
      </c>
      <c r="S6" s="20">
        <v>3477583</v>
      </c>
      <c r="T6" s="20">
        <v>4831433</v>
      </c>
      <c r="U6" s="20">
        <v>-12577804</v>
      </c>
      <c r="V6" s="20">
        <v>-4268788</v>
      </c>
      <c r="W6" s="20">
        <v>-11402664</v>
      </c>
      <c r="X6" s="20">
        <v>1707720</v>
      </c>
      <c r="Y6" s="20">
        <v>-13110384</v>
      </c>
      <c r="Z6" s="21">
        <v>-767.71</v>
      </c>
      <c r="AA6" s="22">
        <v>1707720</v>
      </c>
    </row>
    <row r="7" spans="1:27" ht="12.75">
      <c r="A7" s="23" t="s">
        <v>34</v>
      </c>
      <c r="B7" s="17"/>
      <c r="C7" s="18">
        <v>-349880482</v>
      </c>
      <c r="D7" s="18"/>
      <c r="E7" s="19"/>
      <c r="F7" s="20">
        <v>690000</v>
      </c>
      <c r="G7" s="20">
        <v>11498083</v>
      </c>
      <c r="H7" s="20">
        <v>2680000</v>
      </c>
      <c r="I7" s="20"/>
      <c r="J7" s="20">
        <v>14178083</v>
      </c>
      <c r="K7" s="20">
        <v>7700000</v>
      </c>
      <c r="L7" s="20"/>
      <c r="M7" s="20"/>
      <c r="N7" s="20">
        <v>7700000</v>
      </c>
      <c r="O7" s="20"/>
      <c r="P7" s="20"/>
      <c r="Q7" s="20">
        <v>4929672</v>
      </c>
      <c r="R7" s="20">
        <v>4929672</v>
      </c>
      <c r="S7" s="20"/>
      <c r="T7" s="20"/>
      <c r="U7" s="20">
        <v>9343312</v>
      </c>
      <c r="V7" s="20">
        <v>9343312</v>
      </c>
      <c r="W7" s="20">
        <v>36151067</v>
      </c>
      <c r="X7" s="20">
        <v>690000</v>
      </c>
      <c r="Y7" s="20">
        <v>35461067</v>
      </c>
      <c r="Z7" s="21">
        <v>5139.29</v>
      </c>
      <c r="AA7" s="22">
        <v>690000</v>
      </c>
    </row>
    <row r="8" spans="1:27" ht="12.75">
      <c r="A8" s="23" t="s">
        <v>35</v>
      </c>
      <c r="B8" s="17"/>
      <c r="C8" s="18">
        <v>-120420276</v>
      </c>
      <c r="D8" s="18"/>
      <c r="E8" s="19">
        <v>1366791007</v>
      </c>
      <c r="F8" s="20">
        <v>1266758708</v>
      </c>
      <c r="G8" s="20">
        <v>-5400278</v>
      </c>
      <c r="H8" s="20">
        <v>17660933</v>
      </c>
      <c r="I8" s="20">
        <v>23286948</v>
      </c>
      <c r="J8" s="20">
        <v>35547603</v>
      </c>
      <c r="K8" s="20">
        <v>27935640</v>
      </c>
      <c r="L8" s="20"/>
      <c r="M8" s="20"/>
      <c r="N8" s="20">
        <v>27935640</v>
      </c>
      <c r="O8" s="20">
        <v>24176047</v>
      </c>
      <c r="P8" s="20">
        <v>27139712</v>
      </c>
      <c r="Q8" s="20">
        <v>46650961</v>
      </c>
      <c r="R8" s="20">
        <v>97966720</v>
      </c>
      <c r="S8" s="20">
        <v>19414502</v>
      </c>
      <c r="T8" s="20">
        <v>18239845</v>
      </c>
      <c r="U8" s="20">
        <v>18611611</v>
      </c>
      <c r="V8" s="20">
        <v>56265958</v>
      </c>
      <c r="W8" s="20">
        <v>217715921</v>
      </c>
      <c r="X8" s="20">
        <v>1266758708</v>
      </c>
      <c r="Y8" s="20">
        <v>-1049042787</v>
      </c>
      <c r="Z8" s="21">
        <v>-82.81</v>
      </c>
      <c r="AA8" s="22">
        <v>1266758708</v>
      </c>
    </row>
    <row r="9" spans="1:27" ht="12.75">
      <c r="A9" s="23" t="s">
        <v>36</v>
      </c>
      <c r="B9" s="17"/>
      <c r="C9" s="18">
        <v>16261795</v>
      </c>
      <c r="D9" s="18"/>
      <c r="E9" s="19"/>
      <c r="F9" s="20"/>
      <c r="G9" s="20">
        <v>803118</v>
      </c>
      <c r="H9" s="20">
        <v>1161354</v>
      </c>
      <c r="I9" s="20">
        <v>998102</v>
      </c>
      <c r="J9" s="20">
        <v>2962574</v>
      </c>
      <c r="K9" s="20">
        <v>1043892</v>
      </c>
      <c r="L9" s="20"/>
      <c r="M9" s="20"/>
      <c r="N9" s="20">
        <v>1043892</v>
      </c>
      <c r="O9" s="20">
        <v>281269</v>
      </c>
      <c r="P9" s="20">
        <v>3414870</v>
      </c>
      <c r="Q9" s="20">
        <v>867174</v>
      </c>
      <c r="R9" s="20">
        <v>4563313</v>
      </c>
      <c r="S9" s="20">
        <v>41313</v>
      </c>
      <c r="T9" s="20">
        <v>52313</v>
      </c>
      <c r="U9" s="20">
        <v>2612115</v>
      </c>
      <c r="V9" s="20">
        <v>2705741</v>
      </c>
      <c r="W9" s="20">
        <v>11275520</v>
      </c>
      <c r="X9" s="20"/>
      <c r="Y9" s="20">
        <v>11275520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>
        <v>2500000</v>
      </c>
      <c r="F10" s="20">
        <v>2500000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2500000</v>
      </c>
      <c r="Y10" s="24">
        <v>-2500000</v>
      </c>
      <c r="Z10" s="25">
        <v>-100</v>
      </c>
      <c r="AA10" s="26">
        <v>2500000</v>
      </c>
    </row>
    <row r="11" spans="1:27" ht="12.75">
      <c r="A11" s="23" t="s">
        <v>38</v>
      </c>
      <c r="B11" s="17"/>
      <c r="C11" s="18">
        <v>1059</v>
      </c>
      <c r="D11" s="18"/>
      <c r="E11" s="19"/>
      <c r="F11" s="20">
        <v>92125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92125</v>
      </c>
      <c r="Y11" s="20">
        <v>-92125</v>
      </c>
      <c r="Z11" s="21">
        <v>-100</v>
      </c>
      <c r="AA11" s="22">
        <v>92125</v>
      </c>
    </row>
    <row r="12" spans="1:27" ht="12.75">
      <c r="A12" s="27" t="s">
        <v>39</v>
      </c>
      <c r="B12" s="28"/>
      <c r="C12" s="29">
        <f aca="true" t="shared" si="0" ref="C12:Y12">SUM(C6:C11)</f>
        <v>-89752496</v>
      </c>
      <c r="D12" s="29">
        <f>SUM(D6:D11)</f>
        <v>0</v>
      </c>
      <c r="E12" s="30">
        <f t="shared" si="0"/>
        <v>1372322520</v>
      </c>
      <c r="F12" s="31">
        <f t="shared" si="0"/>
        <v>1271748553</v>
      </c>
      <c r="G12" s="31">
        <f t="shared" si="0"/>
        <v>-7847680</v>
      </c>
      <c r="H12" s="31">
        <f t="shared" si="0"/>
        <v>7806268</v>
      </c>
      <c r="I12" s="31">
        <f t="shared" si="0"/>
        <v>33671014</v>
      </c>
      <c r="J12" s="31">
        <f t="shared" si="0"/>
        <v>33629602</v>
      </c>
      <c r="K12" s="31">
        <f t="shared" si="0"/>
        <v>16327891</v>
      </c>
      <c r="L12" s="31">
        <f t="shared" si="0"/>
        <v>0</v>
      </c>
      <c r="M12" s="31">
        <f t="shared" si="0"/>
        <v>0</v>
      </c>
      <c r="N12" s="31">
        <f t="shared" si="0"/>
        <v>16327891</v>
      </c>
      <c r="O12" s="31">
        <f t="shared" si="0"/>
        <v>32264335</v>
      </c>
      <c r="P12" s="31">
        <f t="shared" si="0"/>
        <v>34166997</v>
      </c>
      <c r="Q12" s="31">
        <f t="shared" si="0"/>
        <v>73304796</v>
      </c>
      <c r="R12" s="31">
        <f t="shared" si="0"/>
        <v>139736128</v>
      </c>
      <c r="S12" s="31">
        <f t="shared" si="0"/>
        <v>22933398</v>
      </c>
      <c r="T12" s="31">
        <f t="shared" si="0"/>
        <v>23123591</v>
      </c>
      <c r="U12" s="31">
        <f t="shared" si="0"/>
        <v>17989234</v>
      </c>
      <c r="V12" s="31">
        <f t="shared" si="0"/>
        <v>64046223</v>
      </c>
      <c r="W12" s="31">
        <f t="shared" si="0"/>
        <v>253739844</v>
      </c>
      <c r="X12" s="31">
        <f t="shared" si="0"/>
        <v>1271748553</v>
      </c>
      <c r="Y12" s="31">
        <f t="shared" si="0"/>
        <v>-1018008709</v>
      </c>
      <c r="Z12" s="32">
        <f>+IF(X12&lt;&gt;0,+(Y12/X12)*100,0)</f>
        <v>-80.04795496708539</v>
      </c>
      <c r="AA12" s="33">
        <f>SUM(AA6:AA11)</f>
        <v>1271748553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7229969</v>
      </c>
      <c r="F15" s="20">
        <v>6872594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6872594</v>
      </c>
      <c r="Y15" s="20">
        <v>-6872594</v>
      </c>
      <c r="Z15" s="21">
        <v>-100</v>
      </c>
      <c r="AA15" s="22">
        <v>6872594</v>
      </c>
    </row>
    <row r="16" spans="1:27" ht="12.75">
      <c r="A16" s="23" t="s">
        <v>42</v>
      </c>
      <c r="B16" s="17"/>
      <c r="C16" s="18"/>
      <c r="D16" s="18"/>
      <c r="E16" s="19">
        <v>586418</v>
      </c>
      <c r="F16" s="20">
        <v>586059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586059</v>
      </c>
      <c r="Y16" s="24">
        <v>-586059</v>
      </c>
      <c r="Z16" s="25">
        <v>-100</v>
      </c>
      <c r="AA16" s="26">
        <v>586059</v>
      </c>
    </row>
    <row r="17" spans="1:27" ht="12.75">
      <c r="A17" s="23" t="s">
        <v>43</v>
      </c>
      <c r="B17" s="17"/>
      <c r="C17" s="18">
        <v>3719000</v>
      </c>
      <c r="D17" s="18"/>
      <c r="E17" s="19">
        <v>50080000</v>
      </c>
      <c r="F17" s="20">
        <v>42080000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42080000</v>
      </c>
      <c r="Y17" s="20">
        <v>-42080000</v>
      </c>
      <c r="Z17" s="21">
        <v>-100</v>
      </c>
      <c r="AA17" s="22">
        <v>42080000</v>
      </c>
    </row>
    <row r="18" spans="1:27" ht="12.75">
      <c r="A18" s="23" t="s">
        <v>44</v>
      </c>
      <c r="B18" s="17"/>
      <c r="C18" s="18"/>
      <c r="D18" s="18"/>
      <c r="E18" s="19">
        <v>20000</v>
      </c>
      <c r="F18" s="20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20000</v>
      </c>
      <c r="Y18" s="20">
        <v>-20000</v>
      </c>
      <c r="Z18" s="21">
        <v>-100</v>
      </c>
      <c r="AA18" s="22">
        <v>20000</v>
      </c>
    </row>
    <row r="19" spans="1:27" ht="12.75">
      <c r="A19" s="23" t="s">
        <v>45</v>
      </c>
      <c r="B19" s="17"/>
      <c r="C19" s="18">
        <v>-296083835</v>
      </c>
      <c r="D19" s="18"/>
      <c r="E19" s="19">
        <v>806022536</v>
      </c>
      <c r="F19" s="20">
        <v>730661010</v>
      </c>
      <c r="G19" s="20">
        <v>4829909</v>
      </c>
      <c r="H19" s="20">
        <v>930276</v>
      </c>
      <c r="I19" s="20"/>
      <c r="J19" s="20">
        <v>5760185</v>
      </c>
      <c r="K19" s="20">
        <v>7001661</v>
      </c>
      <c r="L19" s="20"/>
      <c r="M19" s="20"/>
      <c r="N19" s="20">
        <v>7001661</v>
      </c>
      <c r="O19" s="20"/>
      <c r="P19" s="20"/>
      <c r="Q19" s="20">
        <v>1692154</v>
      </c>
      <c r="R19" s="20">
        <v>1692154</v>
      </c>
      <c r="S19" s="20"/>
      <c r="T19" s="20">
        <v>600757</v>
      </c>
      <c r="U19" s="20">
        <v>8215293</v>
      </c>
      <c r="V19" s="20">
        <v>8816050</v>
      </c>
      <c r="W19" s="20">
        <v>23270050</v>
      </c>
      <c r="X19" s="20">
        <v>730661010</v>
      </c>
      <c r="Y19" s="20">
        <v>-707390960</v>
      </c>
      <c r="Z19" s="21">
        <v>-96.82</v>
      </c>
      <c r="AA19" s="22">
        <v>730661010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-604171</v>
      </c>
      <c r="D22" s="18"/>
      <c r="E22" s="19">
        <v>61455</v>
      </c>
      <c r="F22" s="20">
        <v>279000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279000</v>
      </c>
      <c r="Y22" s="20">
        <v>-279000</v>
      </c>
      <c r="Z22" s="21">
        <v>-100</v>
      </c>
      <c r="AA22" s="22">
        <v>279000</v>
      </c>
    </row>
    <row r="23" spans="1:27" ht="12.75">
      <c r="A23" s="23" t="s">
        <v>48</v>
      </c>
      <c r="B23" s="17"/>
      <c r="C23" s="18"/>
      <c r="D23" s="18"/>
      <c r="E23" s="19">
        <v>170000</v>
      </c>
      <c r="F23" s="20">
        <v>170000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170000</v>
      </c>
      <c r="Y23" s="24">
        <v>-170000</v>
      </c>
      <c r="Z23" s="25">
        <v>-100</v>
      </c>
      <c r="AA23" s="26">
        <v>170000</v>
      </c>
    </row>
    <row r="24" spans="1:27" ht="12.75">
      <c r="A24" s="27" t="s">
        <v>49</v>
      </c>
      <c r="B24" s="35"/>
      <c r="C24" s="29">
        <f aca="true" t="shared" si="1" ref="C24:Y24">SUM(C15:C23)</f>
        <v>-292969006</v>
      </c>
      <c r="D24" s="29">
        <f>SUM(D15:D23)</f>
        <v>0</v>
      </c>
      <c r="E24" s="36">
        <f t="shared" si="1"/>
        <v>864170378</v>
      </c>
      <c r="F24" s="37">
        <f t="shared" si="1"/>
        <v>780668663</v>
      </c>
      <c r="G24" s="37">
        <f t="shared" si="1"/>
        <v>4829909</v>
      </c>
      <c r="H24" s="37">
        <f t="shared" si="1"/>
        <v>930276</v>
      </c>
      <c r="I24" s="37">
        <f t="shared" si="1"/>
        <v>0</v>
      </c>
      <c r="J24" s="37">
        <f t="shared" si="1"/>
        <v>5760185</v>
      </c>
      <c r="K24" s="37">
        <f t="shared" si="1"/>
        <v>7001661</v>
      </c>
      <c r="L24" s="37">
        <f t="shared" si="1"/>
        <v>0</v>
      </c>
      <c r="M24" s="37">
        <f t="shared" si="1"/>
        <v>0</v>
      </c>
      <c r="N24" s="37">
        <f t="shared" si="1"/>
        <v>7001661</v>
      </c>
      <c r="O24" s="37">
        <f t="shared" si="1"/>
        <v>0</v>
      </c>
      <c r="P24" s="37">
        <f t="shared" si="1"/>
        <v>0</v>
      </c>
      <c r="Q24" s="37">
        <f t="shared" si="1"/>
        <v>1692154</v>
      </c>
      <c r="R24" s="37">
        <f t="shared" si="1"/>
        <v>1692154</v>
      </c>
      <c r="S24" s="37">
        <f t="shared" si="1"/>
        <v>0</v>
      </c>
      <c r="T24" s="37">
        <f t="shared" si="1"/>
        <v>600757</v>
      </c>
      <c r="U24" s="37">
        <f t="shared" si="1"/>
        <v>8215293</v>
      </c>
      <c r="V24" s="37">
        <f t="shared" si="1"/>
        <v>8816050</v>
      </c>
      <c r="W24" s="37">
        <f t="shared" si="1"/>
        <v>23270050</v>
      </c>
      <c r="X24" s="37">
        <f t="shared" si="1"/>
        <v>780668663</v>
      </c>
      <c r="Y24" s="37">
        <f t="shared" si="1"/>
        <v>-757398613</v>
      </c>
      <c r="Z24" s="38">
        <f>+IF(X24&lt;&gt;0,+(Y24/X24)*100,0)</f>
        <v>-97.01921556443979</v>
      </c>
      <c r="AA24" s="39">
        <f>SUM(AA15:AA23)</f>
        <v>780668663</v>
      </c>
    </row>
    <row r="25" spans="1:27" ht="12.75">
      <c r="A25" s="27" t="s">
        <v>50</v>
      </c>
      <c r="B25" s="28"/>
      <c r="C25" s="29">
        <f aca="true" t="shared" si="2" ref="C25:Y25">+C12+C24</f>
        <v>-382721502</v>
      </c>
      <c r="D25" s="29">
        <f>+D12+D24</f>
        <v>0</v>
      </c>
      <c r="E25" s="30">
        <f t="shared" si="2"/>
        <v>2236492898</v>
      </c>
      <c r="F25" s="31">
        <f t="shared" si="2"/>
        <v>2052417216</v>
      </c>
      <c r="G25" s="31">
        <f t="shared" si="2"/>
        <v>-3017771</v>
      </c>
      <c r="H25" s="31">
        <f t="shared" si="2"/>
        <v>8736544</v>
      </c>
      <c r="I25" s="31">
        <f t="shared" si="2"/>
        <v>33671014</v>
      </c>
      <c r="J25" s="31">
        <f t="shared" si="2"/>
        <v>39389787</v>
      </c>
      <c r="K25" s="31">
        <f t="shared" si="2"/>
        <v>23329552</v>
      </c>
      <c r="L25" s="31">
        <f t="shared" si="2"/>
        <v>0</v>
      </c>
      <c r="M25" s="31">
        <f t="shared" si="2"/>
        <v>0</v>
      </c>
      <c r="N25" s="31">
        <f t="shared" si="2"/>
        <v>23329552</v>
      </c>
      <c r="O25" s="31">
        <f t="shared" si="2"/>
        <v>32264335</v>
      </c>
      <c r="P25" s="31">
        <f t="shared" si="2"/>
        <v>34166997</v>
      </c>
      <c r="Q25" s="31">
        <f t="shared" si="2"/>
        <v>74996950</v>
      </c>
      <c r="R25" s="31">
        <f t="shared" si="2"/>
        <v>141428282</v>
      </c>
      <c r="S25" s="31">
        <f t="shared" si="2"/>
        <v>22933398</v>
      </c>
      <c r="T25" s="31">
        <f t="shared" si="2"/>
        <v>23724348</v>
      </c>
      <c r="U25" s="31">
        <f t="shared" si="2"/>
        <v>26204527</v>
      </c>
      <c r="V25" s="31">
        <f t="shared" si="2"/>
        <v>72862273</v>
      </c>
      <c r="W25" s="31">
        <f t="shared" si="2"/>
        <v>277009894</v>
      </c>
      <c r="X25" s="31">
        <f t="shared" si="2"/>
        <v>2052417216</v>
      </c>
      <c r="Y25" s="31">
        <f t="shared" si="2"/>
        <v>-1775407322</v>
      </c>
      <c r="Z25" s="32">
        <f>+IF(X25&lt;&gt;0,+(Y25/X25)*100,0)</f>
        <v>-86.50323667914506</v>
      </c>
      <c r="AA25" s="33">
        <f>+AA12+AA24</f>
        <v>2052417216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>
        <v>62375000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530306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9870</v>
      </c>
      <c r="D31" s="18"/>
      <c r="E31" s="19">
        <v>1206735</v>
      </c>
      <c r="F31" s="20">
        <v>1556661</v>
      </c>
      <c r="G31" s="20">
        <v>940</v>
      </c>
      <c r="H31" s="20">
        <v>5421</v>
      </c>
      <c r="I31" s="20">
        <v>2745</v>
      </c>
      <c r="J31" s="20">
        <v>9106</v>
      </c>
      <c r="K31" s="20">
        <v>2515</v>
      </c>
      <c r="L31" s="20"/>
      <c r="M31" s="20"/>
      <c r="N31" s="20">
        <v>2515</v>
      </c>
      <c r="O31" s="20"/>
      <c r="P31" s="20">
        <v>1290</v>
      </c>
      <c r="Q31" s="20">
        <v>3930</v>
      </c>
      <c r="R31" s="20">
        <v>5220</v>
      </c>
      <c r="S31" s="20"/>
      <c r="T31" s="20"/>
      <c r="U31" s="20"/>
      <c r="V31" s="20"/>
      <c r="W31" s="20">
        <v>16841</v>
      </c>
      <c r="X31" s="20">
        <v>1556661</v>
      </c>
      <c r="Y31" s="20">
        <v>-1539820</v>
      </c>
      <c r="Z31" s="21">
        <v>-98.92</v>
      </c>
      <c r="AA31" s="22">
        <v>1556661</v>
      </c>
    </row>
    <row r="32" spans="1:27" ht="12.75">
      <c r="A32" s="23" t="s">
        <v>56</v>
      </c>
      <c r="B32" s="17"/>
      <c r="C32" s="18">
        <v>96198840</v>
      </c>
      <c r="D32" s="18"/>
      <c r="E32" s="19">
        <v>323758000</v>
      </c>
      <c r="F32" s="20">
        <v>301633809</v>
      </c>
      <c r="G32" s="20">
        <v>-20286705</v>
      </c>
      <c r="H32" s="20">
        <v>8361590</v>
      </c>
      <c r="I32" s="20">
        <v>22859009</v>
      </c>
      <c r="J32" s="20">
        <v>10933894</v>
      </c>
      <c r="K32" s="20">
        <v>1526989</v>
      </c>
      <c r="L32" s="20"/>
      <c r="M32" s="20"/>
      <c r="N32" s="20">
        <v>1526989</v>
      </c>
      <c r="O32" s="20">
        <v>12980733</v>
      </c>
      <c r="P32" s="20">
        <v>20624307</v>
      </c>
      <c r="Q32" s="20">
        <v>-5713709</v>
      </c>
      <c r="R32" s="20">
        <v>27891331</v>
      </c>
      <c r="S32" s="20">
        <v>9992804</v>
      </c>
      <c r="T32" s="20">
        <v>27490523</v>
      </c>
      <c r="U32" s="20">
        <v>31630003</v>
      </c>
      <c r="V32" s="20">
        <v>69113330</v>
      </c>
      <c r="W32" s="20">
        <v>109465544</v>
      </c>
      <c r="X32" s="20">
        <v>301633809</v>
      </c>
      <c r="Y32" s="20">
        <v>-192168265</v>
      </c>
      <c r="Z32" s="21">
        <v>-63.71</v>
      </c>
      <c r="AA32" s="22">
        <v>301633809</v>
      </c>
    </row>
    <row r="33" spans="1:27" ht="12.75">
      <c r="A33" s="23" t="s">
        <v>57</v>
      </c>
      <c r="B33" s="17"/>
      <c r="C33" s="18">
        <v>795128</v>
      </c>
      <c r="D33" s="18"/>
      <c r="E33" s="19">
        <v>2652473</v>
      </c>
      <c r="F33" s="20">
        <v>1628129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1628129</v>
      </c>
      <c r="Y33" s="20">
        <v>-1628129</v>
      </c>
      <c r="Z33" s="21">
        <v>-100</v>
      </c>
      <c r="AA33" s="22">
        <v>1628129</v>
      </c>
    </row>
    <row r="34" spans="1:27" ht="12.75">
      <c r="A34" s="27" t="s">
        <v>58</v>
      </c>
      <c r="B34" s="28"/>
      <c r="C34" s="29">
        <f aca="true" t="shared" si="3" ref="C34:Y34">SUM(C29:C33)</f>
        <v>97534144</v>
      </c>
      <c r="D34" s="29">
        <f>SUM(D29:D33)</f>
        <v>0</v>
      </c>
      <c r="E34" s="30">
        <f t="shared" si="3"/>
        <v>389992208</v>
      </c>
      <c r="F34" s="31">
        <f t="shared" si="3"/>
        <v>304818599</v>
      </c>
      <c r="G34" s="31">
        <f t="shared" si="3"/>
        <v>-20285765</v>
      </c>
      <c r="H34" s="31">
        <f t="shared" si="3"/>
        <v>8367011</v>
      </c>
      <c r="I34" s="31">
        <f t="shared" si="3"/>
        <v>22861754</v>
      </c>
      <c r="J34" s="31">
        <f t="shared" si="3"/>
        <v>10943000</v>
      </c>
      <c r="K34" s="31">
        <f t="shared" si="3"/>
        <v>1529504</v>
      </c>
      <c r="L34" s="31">
        <f t="shared" si="3"/>
        <v>0</v>
      </c>
      <c r="M34" s="31">
        <f t="shared" si="3"/>
        <v>0</v>
      </c>
      <c r="N34" s="31">
        <f t="shared" si="3"/>
        <v>1529504</v>
      </c>
      <c r="O34" s="31">
        <f t="shared" si="3"/>
        <v>12980733</v>
      </c>
      <c r="P34" s="31">
        <f t="shared" si="3"/>
        <v>20625597</v>
      </c>
      <c r="Q34" s="31">
        <f t="shared" si="3"/>
        <v>-5709779</v>
      </c>
      <c r="R34" s="31">
        <f t="shared" si="3"/>
        <v>27896551</v>
      </c>
      <c r="S34" s="31">
        <f t="shared" si="3"/>
        <v>9992804</v>
      </c>
      <c r="T34" s="31">
        <f t="shared" si="3"/>
        <v>27490523</v>
      </c>
      <c r="U34" s="31">
        <f t="shared" si="3"/>
        <v>31630003</v>
      </c>
      <c r="V34" s="31">
        <f t="shared" si="3"/>
        <v>69113330</v>
      </c>
      <c r="W34" s="31">
        <f t="shared" si="3"/>
        <v>109482385</v>
      </c>
      <c r="X34" s="31">
        <f t="shared" si="3"/>
        <v>304818599</v>
      </c>
      <c r="Y34" s="31">
        <f t="shared" si="3"/>
        <v>-195336214</v>
      </c>
      <c r="Z34" s="32">
        <f>+IF(X34&lt;&gt;0,+(Y34/X34)*100,0)</f>
        <v>-64.08277403046525</v>
      </c>
      <c r="AA34" s="33">
        <f>SUM(AA29:AA33)</f>
        <v>304818599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-661830</v>
      </c>
      <c r="D37" s="18"/>
      <c r="E37" s="19">
        <v>3000000</v>
      </c>
      <c r="F37" s="20">
        <v>3000000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3000000</v>
      </c>
      <c r="Y37" s="20">
        <v>-3000000</v>
      </c>
      <c r="Z37" s="21">
        <v>-100</v>
      </c>
      <c r="AA37" s="22">
        <v>3000000</v>
      </c>
    </row>
    <row r="38" spans="1:27" ht="12.75">
      <c r="A38" s="23" t="s">
        <v>57</v>
      </c>
      <c r="B38" s="17"/>
      <c r="C38" s="18">
        <v>240396</v>
      </c>
      <c r="D38" s="18"/>
      <c r="E38" s="19">
        <v>11646798</v>
      </c>
      <c r="F38" s="20">
        <v>57324692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57324692</v>
      </c>
      <c r="Y38" s="20">
        <v>-57324692</v>
      </c>
      <c r="Z38" s="21">
        <v>-100</v>
      </c>
      <c r="AA38" s="22">
        <v>57324692</v>
      </c>
    </row>
    <row r="39" spans="1:27" ht="12.75">
      <c r="A39" s="27" t="s">
        <v>61</v>
      </c>
      <c r="B39" s="35"/>
      <c r="C39" s="29">
        <f aca="true" t="shared" si="4" ref="C39:Y39">SUM(C37:C38)</f>
        <v>-421434</v>
      </c>
      <c r="D39" s="29">
        <f>SUM(D37:D38)</f>
        <v>0</v>
      </c>
      <c r="E39" s="36">
        <f t="shared" si="4"/>
        <v>14646798</v>
      </c>
      <c r="F39" s="37">
        <f t="shared" si="4"/>
        <v>60324692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60324692</v>
      </c>
      <c r="Y39" s="37">
        <f t="shared" si="4"/>
        <v>-60324692</v>
      </c>
      <c r="Z39" s="38">
        <f>+IF(X39&lt;&gt;0,+(Y39/X39)*100,0)</f>
        <v>-100</v>
      </c>
      <c r="AA39" s="39">
        <f>SUM(AA37:AA38)</f>
        <v>60324692</v>
      </c>
    </row>
    <row r="40" spans="1:27" ht="12.75">
      <c r="A40" s="27" t="s">
        <v>62</v>
      </c>
      <c r="B40" s="28"/>
      <c r="C40" s="29">
        <f aca="true" t="shared" si="5" ref="C40:Y40">+C34+C39</f>
        <v>97112710</v>
      </c>
      <c r="D40" s="29">
        <f>+D34+D39</f>
        <v>0</v>
      </c>
      <c r="E40" s="30">
        <f t="shared" si="5"/>
        <v>404639006</v>
      </c>
      <c r="F40" s="31">
        <f t="shared" si="5"/>
        <v>365143291</v>
      </c>
      <c r="G40" s="31">
        <f t="shared" si="5"/>
        <v>-20285765</v>
      </c>
      <c r="H40" s="31">
        <f t="shared" si="5"/>
        <v>8367011</v>
      </c>
      <c r="I40" s="31">
        <f t="shared" si="5"/>
        <v>22861754</v>
      </c>
      <c r="J40" s="31">
        <f t="shared" si="5"/>
        <v>10943000</v>
      </c>
      <c r="K40" s="31">
        <f t="shared" si="5"/>
        <v>1529504</v>
      </c>
      <c r="L40" s="31">
        <f t="shared" si="5"/>
        <v>0</v>
      </c>
      <c r="M40" s="31">
        <f t="shared" si="5"/>
        <v>0</v>
      </c>
      <c r="N40" s="31">
        <f t="shared" si="5"/>
        <v>1529504</v>
      </c>
      <c r="O40" s="31">
        <f t="shared" si="5"/>
        <v>12980733</v>
      </c>
      <c r="P40" s="31">
        <f t="shared" si="5"/>
        <v>20625597</v>
      </c>
      <c r="Q40" s="31">
        <f t="shared" si="5"/>
        <v>-5709779</v>
      </c>
      <c r="R40" s="31">
        <f t="shared" si="5"/>
        <v>27896551</v>
      </c>
      <c r="S40" s="31">
        <f t="shared" si="5"/>
        <v>9992804</v>
      </c>
      <c r="T40" s="31">
        <f t="shared" si="5"/>
        <v>27490523</v>
      </c>
      <c r="U40" s="31">
        <f t="shared" si="5"/>
        <v>31630003</v>
      </c>
      <c r="V40" s="31">
        <f t="shared" si="5"/>
        <v>69113330</v>
      </c>
      <c r="W40" s="31">
        <f t="shared" si="5"/>
        <v>109482385</v>
      </c>
      <c r="X40" s="31">
        <f t="shared" si="5"/>
        <v>365143291</v>
      </c>
      <c r="Y40" s="31">
        <f t="shared" si="5"/>
        <v>-255660906</v>
      </c>
      <c r="Z40" s="32">
        <f>+IF(X40&lt;&gt;0,+(Y40/X40)*100,0)</f>
        <v>-70.01659685430178</v>
      </c>
      <c r="AA40" s="33">
        <f>+AA34+AA39</f>
        <v>365143291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-479834212</v>
      </c>
      <c r="D42" s="43">
        <f>+D25-D40</f>
        <v>0</v>
      </c>
      <c r="E42" s="44">
        <f t="shared" si="6"/>
        <v>1831853892</v>
      </c>
      <c r="F42" s="45">
        <f t="shared" si="6"/>
        <v>1687273925</v>
      </c>
      <c r="G42" s="45">
        <f t="shared" si="6"/>
        <v>17267994</v>
      </c>
      <c r="H42" s="45">
        <f t="shared" si="6"/>
        <v>369533</v>
      </c>
      <c r="I42" s="45">
        <f t="shared" si="6"/>
        <v>10809260</v>
      </c>
      <c r="J42" s="45">
        <f t="shared" si="6"/>
        <v>28446787</v>
      </c>
      <c r="K42" s="45">
        <f t="shared" si="6"/>
        <v>21800048</v>
      </c>
      <c r="L42" s="45">
        <f t="shared" si="6"/>
        <v>0</v>
      </c>
      <c r="M42" s="45">
        <f t="shared" si="6"/>
        <v>0</v>
      </c>
      <c r="N42" s="45">
        <f t="shared" si="6"/>
        <v>21800048</v>
      </c>
      <c r="O42" s="45">
        <f t="shared" si="6"/>
        <v>19283602</v>
      </c>
      <c r="P42" s="45">
        <f t="shared" si="6"/>
        <v>13541400</v>
      </c>
      <c r="Q42" s="45">
        <f t="shared" si="6"/>
        <v>80706729</v>
      </c>
      <c r="R42" s="45">
        <f t="shared" si="6"/>
        <v>113531731</v>
      </c>
      <c r="S42" s="45">
        <f t="shared" si="6"/>
        <v>12940594</v>
      </c>
      <c r="T42" s="45">
        <f t="shared" si="6"/>
        <v>-3766175</v>
      </c>
      <c r="U42" s="45">
        <f t="shared" si="6"/>
        <v>-5425476</v>
      </c>
      <c r="V42" s="45">
        <f t="shared" si="6"/>
        <v>3748943</v>
      </c>
      <c r="W42" s="45">
        <f t="shared" si="6"/>
        <v>167527509</v>
      </c>
      <c r="X42" s="45">
        <f t="shared" si="6"/>
        <v>1687273925</v>
      </c>
      <c r="Y42" s="45">
        <f t="shared" si="6"/>
        <v>-1519746416</v>
      </c>
      <c r="Z42" s="46">
        <f>+IF(X42&lt;&gt;0,+(Y42/X42)*100,0)</f>
        <v>-90.07111373454076</v>
      </c>
      <c r="AA42" s="47">
        <f>+AA25-AA40</f>
        <v>1687273925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-337871961</v>
      </c>
      <c r="D45" s="18"/>
      <c r="E45" s="19">
        <v>1875115450</v>
      </c>
      <c r="F45" s="20">
        <v>1616469544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10</v>
      </c>
      <c r="Q45" s="20">
        <v>-45313</v>
      </c>
      <c r="R45" s="20">
        <v>-45303</v>
      </c>
      <c r="S45" s="20">
        <v>8</v>
      </c>
      <c r="T45" s="20">
        <v>4</v>
      </c>
      <c r="U45" s="20">
        <v>1</v>
      </c>
      <c r="V45" s="20">
        <v>13</v>
      </c>
      <c r="W45" s="20">
        <v>-45290</v>
      </c>
      <c r="X45" s="20">
        <v>1616469544</v>
      </c>
      <c r="Y45" s="20">
        <v>-1616514834</v>
      </c>
      <c r="Z45" s="48">
        <v>-100</v>
      </c>
      <c r="AA45" s="22">
        <v>1616469544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-337871961</v>
      </c>
      <c r="D48" s="51">
        <f>SUM(D45:D47)</f>
        <v>0</v>
      </c>
      <c r="E48" s="52">
        <f t="shared" si="7"/>
        <v>1875115450</v>
      </c>
      <c r="F48" s="53">
        <f t="shared" si="7"/>
        <v>1616469544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10</v>
      </c>
      <c r="Q48" s="53">
        <f t="shared" si="7"/>
        <v>-45313</v>
      </c>
      <c r="R48" s="53">
        <f t="shared" si="7"/>
        <v>-45303</v>
      </c>
      <c r="S48" s="53">
        <f t="shared" si="7"/>
        <v>8</v>
      </c>
      <c r="T48" s="53">
        <f t="shared" si="7"/>
        <v>4</v>
      </c>
      <c r="U48" s="53">
        <f t="shared" si="7"/>
        <v>1</v>
      </c>
      <c r="V48" s="53">
        <f t="shared" si="7"/>
        <v>13</v>
      </c>
      <c r="W48" s="53">
        <f t="shared" si="7"/>
        <v>-45290</v>
      </c>
      <c r="X48" s="53">
        <f t="shared" si="7"/>
        <v>1616469544</v>
      </c>
      <c r="Y48" s="53">
        <f t="shared" si="7"/>
        <v>-1616514834</v>
      </c>
      <c r="Z48" s="54">
        <f>+IF(X48&lt;&gt;0,+(Y48/X48)*100,0)</f>
        <v>-100.00280178492493</v>
      </c>
      <c r="AA48" s="55">
        <f>SUM(AA45:AA47)</f>
        <v>1616469544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14693246</v>
      </c>
      <c r="D6" s="18"/>
      <c r="E6" s="19">
        <v>-75531414</v>
      </c>
      <c r="F6" s="20">
        <v>-44395707</v>
      </c>
      <c r="G6" s="20">
        <v>37702664</v>
      </c>
      <c r="H6" s="20">
        <v>-20715266</v>
      </c>
      <c r="I6" s="20">
        <v>-14599689</v>
      </c>
      <c r="J6" s="20">
        <v>2387709</v>
      </c>
      <c r="K6" s="20">
        <v>-15964479</v>
      </c>
      <c r="L6" s="20">
        <v>-5112507</v>
      </c>
      <c r="M6" s="20">
        <v>28531106</v>
      </c>
      <c r="N6" s="20">
        <v>7454120</v>
      </c>
      <c r="O6" s="20">
        <v>-9583034</v>
      </c>
      <c r="P6" s="20">
        <v>-14031854</v>
      </c>
      <c r="Q6" s="20">
        <v>19569390</v>
      </c>
      <c r="R6" s="20">
        <v>-4045498</v>
      </c>
      <c r="S6" s="20">
        <v>-10798976</v>
      </c>
      <c r="T6" s="20">
        <v>-9383801</v>
      </c>
      <c r="U6" s="20">
        <v>-5779147</v>
      </c>
      <c r="V6" s="20">
        <v>-25961924</v>
      </c>
      <c r="W6" s="20">
        <v>-20165593</v>
      </c>
      <c r="X6" s="20">
        <v>-44395726</v>
      </c>
      <c r="Y6" s="20">
        <v>24230133</v>
      </c>
      <c r="Z6" s="21">
        <v>-54.58</v>
      </c>
      <c r="AA6" s="22">
        <v>-44395707</v>
      </c>
    </row>
    <row r="7" spans="1:27" ht="12.75">
      <c r="A7" s="23" t="s">
        <v>34</v>
      </c>
      <c r="B7" s="17"/>
      <c r="C7" s="18">
        <v>-14785527</v>
      </c>
      <c r="D7" s="18"/>
      <c r="E7" s="19"/>
      <c r="F7" s="20"/>
      <c r="G7" s="20">
        <v>92775</v>
      </c>
      <c r="H7" s="20">
        <v>-91081</v>
      </c>
      <c r="I7" s="20">
        <v>95117</v>
      </c>
      <c r="J7" s="20">
        <v>96811</v>
      </c>
      <c r="K7" s="20"/>
      <c r="L7" s="20">
        <v>-5906089</v>
      </c>
      <c r="M7" s="20">
        <v>-5000000</v>
      </c>
      <c r="N7" s="20">
        <v>-10906089</v>
      </c>
      <c r="O7" s="20">
        <v>43892</v>
      </c>
      <c r="P7" s="20">
        <v>36898</v>
      </c>
      <c r="Q7" s="20">
        <v>34890</v>
      </c>
      <c r="R7" s="20">
        <v>115680</v>
      </c>
      <c r="S7" s="20">
        <v>35576</v>
      </c>
      <c r="T7" s="20">
        <v>1025387</v>
      </c>
      <c r="U7" s="20">
        <v>-8315596</v>
      </c>
      <c r="V7" s="20">
        <v>-7254633</v>
      </c>
      <c r="W7" s="20">
        <v>-17948231</v>
      </c>
      <c r="X7" s="20"/>
      <c r="Y7" s="20">
        <v>-17948231</v>
      </c>
      <c r="Z7" s="21"/>
      <c r="AA7" s="22"/>
    </row>
    <row r="8" spans="1:27" ht="12.75">
      <c r="A8" s="23" t="s">
        <v>35</v>
      </c>
      <c r="B8" s="17"/>
      <c r="C8" s="18">
        <v>7169680</v>
      </c>
      <c r="D8" s="18"/>
      <c r="E8" s="19"/>
      <c r="F8" s="20"/>
      <c r="G8" s="20">
        <v>-80453</v>
      </c>
      <c r="H8" s="20">
        <v>-58876</v>
      </c>
      <c r="I8" s="20">
        <v>24581</v>
      </c>
      <c r="J8" s="20">
        <v>-114748</v>
      </c>
      <c r="K8" s="20">
        <v>-9807153</v>
      </c>
      <c r="L8" s="20">
        <v>-180488</v>
      </c>
      <c r="M8" s="20">
        <v>-52488</v>
      </c>
      <c r="N8" s="20">
        <v>-10040129</v>
      </c>
      <c r="O8" s="20">
        <v>65155</v>
      </c>
      <c r="P8" s="20">
        <v>-1509772</v>
      </c>
      <c r="Q8" s="20">
        <v>31327</v>
      </c>
      <c r="R8" s="20">
        <v>-1413290</v>
      </c>
      <c r="S8" s="20">
        <v>303903</v>
      </c>
      <c r="T8" s="20">
        <v>57211</v>
      </c>
      <c r="U8" s="20">
        <v>-30840</v>
      </c>
      <c r="V8" s="20">
        <v>330274</v>
      </c>
      <c r="W8" s="20">
        <v>-11237893</v>
      </c>
      <c r="X8" s="20"/>
      <c r="Y8" s="20">
        <v>-11237893</v>
      </c>
      <c r="Z8" s="21"/>
      <c r="AA8" s="22"/>
    </row>
    <row r="9" spans="1:27" ht="12.75">
      <c r="A9" s="23" t="s">
        <v>36</v>
      </c>
      <c r="B9" s="17"/>
      <c r="C9" s="18">
        <v>5171339</v>
      </c>
      <c r="D9" s="18"/>
      <c r="E9" s="19"/>
      <c r="F9" s="20"/>
      <c r="G9" s="20">
        <v>1706718</v>
      </c>
      <c r="H9" s="20">
        <v>1045975</v>
      </c>
      <c r="I9" s="20">
        <v>1862884</v>
      </c>
      <c r="J9" s="20">
        <v>4615577</v>
      </c>
      <c r="K9" s="20">
        <v>1219928</v>
      </c>
      <c r="L9" s="20">
        <v>-1229942</v>
      </c>
      <c r="M9" s="20">
        <v>-2975106</v>
      </c>
      <c r="N9" s="20">
        <v>-2985120</v>
      </c>
      <c r="O9" s="20">
        <v>811762</v>
      </c>
      <c r="P9" s="20">
        <v>-1029928</v>
      </c>
      <c r="Q9" s="20">
        <v>2073585</v>
      </c>
      <c r="R9" s="20">
        <v>1855419</v>
      </c>
      <c r="S9" s="20">
        <v>409531</v>
      </c>
      <c r="T9" s="20">
        <v>-1259444</v>
      </c>
      <c r="U9" s="20">
        <v>1268341</v>
      </c>
      <c r="V9" s="20">
        <v>418428</v>
      </c>
      <c r="W9" s="20">
        <v>3904304</v>
      </c>
      <c r="X9" s="20"/>
      <c r="Y9" s="20">
        <v>3904304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12248738</v>
      </c>
      <c r="D12" s="29">
        <f>SUM(D6:D11)</f>
        <v>0</v>
      </c>
      <c r="E12" s="30">
        <f t="shared" si="0"/>
        <v>-75531414</v>
      </c>
      <c r="F12" s="31">
        <f t="shared" si="0"/>
        <v>-44395707</v>
      </c>
      <c r="G12" s="31">
        <f t="shared" si="0"/>
        <v>39421704</v>
      </c>
      <c r="H12" s="31">
        <f t="shared" si="0"/>
        <v>-19819248</v>
      </c>
      <c r="I12" s="31">
        <f t="shared" si="0"/>
        <v>-12617107</v>
      </c>
      <c r="J12" s="31">
        <f t="shared" si="0"/>
        <v>6985349</v>
      </c>
      <c r="K12" s="31">
        <f t="shared" si="0"/>
        <v>-24551704</v>
      </c>
      <c r="L12" s="31">
        <f t="shared" si="0"/>
        <v>-12429026</v>
      </c>
      <c r="M12" s="31">
        <f t="shared" si="0"/>
        <v>20503512</v>
      </c>
      <c r="N12" s="31">
        <f t="shared" si="0"/>
        <v>-16477218</v>
      </c>
      <c r="O12" s="31">
        <f t="shared" si="0"/>
        <v>-8662225</v>
      </c>
      <c r="P12" s="31">
        <f t="shared" si="0"/>
        <v>-16534656</v>
      </c>
      <c r="Q12" s="31">
        <f t="shared" si="0"/>
        <v>21709192</v>
      </c>
      <c r="R12" s="31">
        <f t="shared" si="0"/>
        <v>-3487689</v>
      </c>
      <c r="S12" s="31">
        <f t="shared" si="0"/>
        <v>-10049966</v>
      </c>
      <c r="T12" s="31">
        <f t="shared" si="0"/>
        <v>-9560647</v>
      </c>
      <c r="U12" s="31">
        <f t="shared" si="0"/>
        <v>-12857242</v>
      </c>
      <c r="V12" s="31">
        <f t="shared" si="0"/>
        <v>-32467855</v>
      </c>
      <c r="W12" s="31">
        <f t="shared" si="0"/>
        <v>-45447413</v>
      </c>
      <c r="X12" s="31">
        <f t="shared" si="0"/>
        <v>-44395726</v>
      </c>
      <c r="Y12" s="31">
        <f t="shared" si="0"/>
        <v>-1051687</v>
      </c>
      <c r="Z12" s="32">
        <f>+IF(X12&lt;&gt;0,+(Y12/X12)*100,0)</f>
        <v>2.368892446989154</v>
      </c>
      <c r="AA12" s="33">
        <f>SUM(AA6:AA11)</f>
        <v>-44395707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-9267000</v>
      </c>
      <c r="D17" s="18"/>
      <c r="E17" s="19"/>
      <c r="F17" s="20">
        <v>50000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50000</v>
      </c>
      <c r="Y17" s="20">
        <v>-50000</v>
      </c>
      <c r="Z17" s="21">
        <v>-100</v>
      </c>
      <c r="AA17" s="22">
        <v>50000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13530742</v>
      </c>
      <c r="D19" s="18"/>
      <c r="E19" s="19">
        <v>79208217</v>
      </c>
      <c r="F19" s="20">
        <v>70169887</v>
      </c>
      <c r="G19" s="20">
        <v>7118068</v>
      </c>
      <c r="H19" s="20">
        <v>4562430</v>
      </c>
      <c r="I19" s="20">
        <v>8799713</v>
      </c>
      <c r="J19" s="20">
        <v>20480211</v>
      </c>
      <c r="K19" s="20">
        <v>3290333</v>
      </c>
      <c r="L19" s="20">
        <v>5131291</v>
      </c>
      <c r="M19" s="20">
        <v>179700</v>
      </c>
      <c r="N19" s="20">
        <v>8601324</v>
      </c>
      <c r="O19" s="20">
        <v>2969196</v>
      </c>
      <c r="P19" s="20">
        <v>-1043053</v>
      </c>
      <c r="Q19" s="20">
        <v>9112002</v>
      </c>
      <c r="R19" s="20">
        <v>11038145</v>
      </c>
      <c r="S19" s="20">
        <v>-1291786</v>
      </c>
      <c r="T19" s="20">
        <v>608417</v>
      </c>
      <c r="U19" s="20">
        <v>4008809</v>
      </c>
      <c r="V19" s="20">
        <v>3325440</v>
      </c>
      <c r="W19" s="20">
        <v>43445120</v>
      </c>
      <c r="X19" s="20">
        <v>70169884</v>
      </c>
      <c r="Y19" s="20">
        <v>-26724764</v>
      </c>
      <c r="Z19" s="21">
        <v>-38.09</v>
      </c>
      <c r="AA19" s="22">
        <v>70169887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-126018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4137724</v>
      </c>
      <c r="D24" s="29">
        <f>SUM(D15:D23)</f>
        <v>0</v>
      </c>
      <c r="E24" s="36">
        <f t="shared" si="1"/>
        <v>79208217</v>
      </c>
      <c r="F24" s="37">
        <f t="shared" si="1"/>
        <v>70219887</v>
      </c>
      <c r="G24" s="37">
        <f t="shared" si="1"/>
        <v>7118068</v>
      </c>
      <c r="H24" s="37">
        <f t="shared" si="1"/>
        <v>4562430</v>
      </c>
      <c r="I24" s="37">
        <f t="shared" si="1"/>
        <v>8799713</v>
      </c>
      <c r="J24" s="37">
        <f t="shared" si="1"/>
        <v>20480211</v>
      </c>
      <c r="K24" s="37">
        <f t="shared" si="1"/>
        <v>3290333</v>
      </c>
      <c r="L24" s="37">
        <f t="shared" si="1"/>
        <v>5131291</v>
      </c>
      <c r="M24" s="37">
        <f t="shared" si="1"/>
        <v>179700</v>
      </c>
      <c r="N24" s="37">
        <f t="shared" si="1"/>
        <v>8601324</v>
      </c>
      <c r="O24" s="37">
        <f t="shared" si="1"/>
        <v>2969196</v>
      </c>
      <c r="P24" s="37">
        <f t="shared" si="1"/>
        <v>-1043053</v>
      </c>
      <c r="Q24" s="37">
        <f t="shared" si="1"/>
        <v>9112002</v>
      </c>
      <c r="R24" s="37">
        <f t="shared" si="1"/>
        <v>11038145</v>
      </c>
      <c r="S24" s="37">
        <f t="shared" si="1"/>
        <v>-1291786</v>
      </c>
      <c r="T24" s="37">
        <f t="shared" si="1"/>
        <v>608417</v>
      </c>
      <c r="U24" s="37">
        <f t="shared" si="1"/>
        <v>4008809</v>
      </c>
      <c r="V24" s="37">
        <f t="shared" si="1"/>
        <v>3325440</v>
      </c>
      <c r="W24" s="37">
        <f t="shared" si="1"/>
        <v>43445120</v>
      </c>
      <c r="X24" s="37">
        <f t="shared" si="1"/>
        <v>70219884</v>
      </c>
      <c r="Y24" s="37">
        <f t="shared" si="1"/>
        <v>-26774764</v>
      </c>
      <c r="Z24" s="38">
        <f>+IF(X24&lt;&gt;0,+(Y24/X24)*100,0)</f>
        <v>-38.129889249033795</v>
      </c>
      <c r="AA24" s="39">
        <f>SUM(AA15:AA23)</f>
        <v>70219887</v>
      </c>
    </row>
    <row r="25" spans="1:27" ht="12.75">
      <c r="A25" s="27" t="s">
        <v>50</v>
      </c>
      <c r="B25" s="28"/>
      <c r="C25" s="29">
        <f aca="true" t="shared" si="2" ref="C25:Y25">+C12+C24</f>
        <v>16386462</v>
      </c>
      <c r="D25" s="29">
        <f>+D12+D24</f>
        <v>0</v>
      </c>
      <c r="E25" s="30">
        <f t="shared" si="2"/>
        <v>3676803</v>
      </c>
      <c r="F25" s="31">
        <f t="shared" si="2"/>
        <v>25824180</v>
      </c>
      <c r="G25" s="31">
        <f t="shared" si="2"/>
        <v>46539772</v>
      </c>
      <c r="H25" s="31">
        <f t="shared" si="2"/>
        <v>-15256818</v>
      </c>
      <c r="I25" s="31">
        <f t="shared" si="2"/>
        <v>-3817394</v>
      </c>
      <c r="J25" s="31">
        <f t="shared" si="2"/>
        <v>27465560</v>
      </c>
      <c r="K25" s="31">
        <f t="shared" si="2"/>
        <v>-21261371</v>
      </c>
      <c r="L25" s="31">
        <f t="shared" si="2"/>
        <v>-7297735</v>
      </c>
      <c r="M25" s="31">
        <f t="shared" si="2"/>
        <v>20683212</v>
      </c>
      <c r="N25" s="31">
        <f t="shared" si="2"/>
        <v>-7875894</v>
      </c>
      <c r="O25" s="31">
        <f t="shared" si="2"/>
        <v>-5693029</v>
      </c>
      <c r="P25" s="31">
        <f t="shared" si="2"/>
        <v>-17577709</v>
      </c>
      <c r="Q25" s="31">
        <f t="shared" si="2"/>
        <v>30821194</v>
      </c>
      <c r="R25" s="31">
        <f t="shared" si="2"/>
        <v>7550456</v>
      </c>
      <c r="S25" s="31">
        <f t="shared" si="2"/>
        <v>-11341752</v>
      </c>
      <c r="T25" s="31">
        <f t="shared" si="2"/>
        <v>-8952230</v>
      </c>
      <c r="U25" s="31">
        <f t="shared" si="2"/>
        <v>-8848433</v>
      </c>
      <c r="V25" s="31">
        <f t="shared" si="2"/>
        <v>-29142415</v>
      </c>
      <c r="W25" s="31">
        <f t="shared" si="2"/>
        <v>-2002293</v>
      </c>
      <c r="X25" s="31">
        <f t="shared" si="2"/>
        <v>25824158</v>
      </c>
      <c r="Y25" s="31">
        <f t="shared" si="2"/>
        <v>-27826451</v>
      </c>
      <c r="Z25" s="32">
        <f>+IF(X25&lt;&gt;0,+(Y25/X25)*100,0)</f>
        <v>-107.75356547926944</v>
      </c>
      <c r="AA25" s="33">
        <f>+AA12+AA24</f>
        <v>25824180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-1119972</v>
      </c>
      <c r="D30" s="18"/>
      <c r="E30" s="19"/>
      <c r="F30" s="20"/>
      <c r="G30" s="20">
        <v>-109215</v>
      </c>
      <c r="H30" s="20">
        <v>-3946171</v>
      </c>
      <c r="I30" s="20">
        <v>-71489</v>
      </c>
      <c r="J30" s="20">
        <v>-4126875</v>
      </c>
      <c r="K30" s="20">
        <v>-142977</v>
      </c>
      <c r="L30" s="20">
        <v>-203871</v>
      </c>
      <c r="M30" s="20"/>
      <c r="N30" s="20">
        <v>-346848</v>
      </c>
      <c r="O30" s="20">
        <v>-142977</v>
      </c>
      <c r="P30" s="20"/>
      <c r="Q30" s="20"/>
      <c r="R30" s="20">
        <v>-142977</v>
      </c>
      <c r="S30" s="20"/>
      <c r="T30" s="20"/>
      <c r="U30" s="20"/>
      <c r="V30" s="20"/>
      <c r="W30" s="20">
        <v>-4616700</v>
      </c>
      <c r="X30" s="20"/>
      <c r="Y30" s="20">
        <v>-4616700</v>
      </c>
      <c r="Z30" s="21"/>
      <c r="AA30" s="22"/>
    </row>
    <row r="31" spans="1:27" ht="12.75">
      <c r="A31" s="23" t="s">
        <v>55</v>
      </c>
      <c r="B31" s="17"/>
      <c r="C31" s="18">
        <v>-280</v>
      </c>
      <c r="D31" s="18"/>
      <c r="E31" s="19"/>
      <c r="F31" s="20"/>
      <c r="G31" s="20">
        <v>-750</v>
      </c>
      <c r="H31" s="20">
        <v>1700</v>
      </c>
      <c r="I31" s="20">
        <v>1950</v>
      </c>
      <c r="J31" s="20">
        <v>2900</v>
      </c>
      <c r="K31" s="20">
        <v>1850</v>
      </c>
      <c r="L31" s="20">
        <v>-65</v>
      </c>
      <c r="M31" s="20">
        <v>-1250</v>
      </c>
      <c r="N31" s="20">
        <v>535</v>
      </c>
      <c r="O31" s="20">
        <v>-1250</v>
      </c>
      <c r="P31" s="20">
        <v>-7383</v>
      </c>
      <c r="Q31" s="20">
        <v>-250</v>
      </c>
      <c r="R31" s="20">
        <v>-8883</v>
      </c>
      <c r="S31" s="20"/>
      <c r="T31" s="20"/>
      <c r="U31" s="20">
        <v>-217</v>
      </c>
      <c r="V31" s="20">
        <v>-217</v>
      </c>
      <c r="W31" s="20">
        <v>-5665</v>
      </c>
      <c r="X31" s="20"/>
      <c r="Y31" s="20">
        <v>-5665</v>
      </c>
      <c r="Z31" s="21"/>
      <c r="AA31" s="22"/>
    </row>
    <row r="32" spans="1:27" ht="12.75">
      <c r="A32" s="23" t="s">
        <v>56</v>
      </c>
      <c r="B32" s="17"/>
      <c r="C32" s="18">
        <v>21883040</v>
      </c>
      <c r="D32" s="18"/>
      <c r="E32" s="19"/>
      <c r="F32" s="20"/>
      <c r="G32" s="20">
        <v>6728965</v>
      </c>
      <c r="H32" s="20">
        <v>2597440</v>
      </c>
      <c r="I32" s="20">
        <v>7359363</v>
      </c>
      <c r="J32" s="20">
        <v>16685768</v>
      </c>
      <c r="K32" s="20">
        <v>-7254504</v>
      </c>
      <c r="L32" s="20">
        <v>8579006</v>
      </c>
      <c r="M32" s="20">
        <v>-1802543</v>
      </c>
      <c r="N32" s="20">
        <v>-478041</v>
      </c>
      <c r="O32" s="20">
        <v>6278907</v>
      </c>
      <c r="P32" s="20">
        <v>-5333327</v>
      </c>
      <c r="Q32" s="20">
        <v>12804701</v>
      </c>
      <c r="R32" s="20">
        <v>13750281</v>
      </c>
      <c r="S32" s="20">
        <v>-43782384</v>
      </c>
      <c r="T32" s="20">
        <v>1018286</v>
      </c>
      <c r="U32" s="20">
        <v>3750261</v>
      </c>
      <c r="V32" s="20">
        <v>-39013837</v>
      </c>
      <c r="W32" s="20">
        <v>-9055829</v>
      </c>
      <c r="X32" s="20"/>
      <c r="Y32" s="20">
        <v>-9055829</v>
      </c>
      <c r="Z32" s="21"/>
      <c r="AA32" s="22"/>
    </row>
    <row r="33" spans="1:27" ht="12.75">
      <c r="A33" s="23" t="s">
        <v>57</v>
      </c>
      <c r="B33" s="17"/>
      <c r="C33" s="18">
        <v>348561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21111349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6619000</v>
      </c>
      <c r="H34" s="31">
        <f t="shared" si="3"/>
        <v>-1347031</v>
      </c>
      <c r="I34" s="31">
        <f t="shared" si="3"/>
        <v>7289824</v>
      </c>
      <c r="J34" s="31">
        <f t="shared" si="3"/>
        <v>12561793</v>
      </c>
      <c r="K34" s="31">
        <f t="shared" si="3"/>
        <v>-7395631</v>
      </c>
      <c r="L34" s="31">
        <f t="shared" si="3"/>
        <v>8375070</v>
      </c>
      <c r="M34" s="31">
        <f t="shared" si="3"/>
        <v>-1803793</v>
      </c>
      <c r="N34" s="31">
        <f t="shared" si="3"/>
        <v>-824354</v>
      </c>
      <c r="O34" s="31">
        <f t="shared" si="3"/>
        <v>6134680</v>
      </c>
      <c r="P34" s="31">
        <f t="shared" si="3"/>
        <v>-5340710</v>
      </c>
      <c r="Q34" s="31">
        <f t="shared" si="3"/>
        <v>12804451</v>
      </c>
      <c r="R34" s="31">
        <f t="shared" si="3"/>
        <v>13598421</v>
      </c>
      <c r="S34" s="31">
        <f t="shared" si="3"/>
        <v>-43782384</v>
      </c>
      <c r="T34" s="31">
        <f t="shared" si="3"/>
        <v>1018286</v>
      </c>
      <c r="U34" s="31">
        <f t="shared" si="3"/>
        <v>3750044</v>
      </c>
      <c r="V34" s="31">
        <f t="shared" si="3"/>
        <v>-39014054</v>
      </c>
      <c r="W34" s="31">
        <f t="shared" si="3"/>
        <v>-13678194</v>
      </c>
      <c r="X34" s="31">
        <f t="shared" si="3"/>
        <v>0</v>
      </c>
      <c r="Y34" s="31">
        <f t="shared" si="3"/>
        <v>-13678194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-108268</v>
      </c>
      <c r="D37" s="18"/>
      <c r="E37" s="19"/>
      <c r="F37" s="20"/>
      <c r="G37" s="20"/>
      <c r="H37" s="20"/>
      <c r="I37" s="20"/>
      <c r="J37" s="20"/>
      <c r="K37" s="20"/>
      <c r="L37" s="20">
        <v>-2748497</v>
      </c>
      <c r="M37" s="20"/>
      <c r="N37" s="20">
        <v>-2748497</v>
      </c>
      <c r="O37" s="20">
        <v>-493219</v>
      </c>
      <c r="P37" s="20">
        <v>-350242</v>
      </c>
      <c r="Q37" s="20">
        <v>-493219</v>
      </c>
      <c r="R37" s="20">
        <v>-1336680</v>
      </c>
      <c r="S37" s="20">
        <v>-636196</v>
      </c>
      <c r="T37" s="20">
        <v>-493219</v>
      </c>
      <c r="U37" s="20">
        <v>-142977</v>
      </c>
      <c r="V37" s="20">
        <v>-1272392</v>
      </c>
      <c r="W37" s="20">
        <v>-5357569</v>
      </c>
      <c r="X37" s="20"/>
      <c r="Y37" s="20">
        <v>-5357569</v>
      </c>
      <c r="Z37" s="21"/>
      <c r="AA37" s="22"/>
    </row>
    <row r="38" spans="1:27" ht="12.75">
      <c r="A38" s="23" t="s">
        <v>57</v>
      </c>
      <c r="B38" s="17"/>
      <c r="C38" s="18">
        <v>78765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-29503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-2748497</v>
      </c>
      <c r="M39" s="37">
        <f t="shared" si="4"/>
        <v>0</v>
      </c>
      <c r="N39" s="37">
        <f t="shared" si="4"/>
        <v>-2748497</v>
      </c>
      <c r="O39" s="37">
        <f t="shared" si="4"/>
        <v>-493219</v>
      </c>
      <c r="P39" s="37">
        <f t="shared" si="4"/>
        <v>-350242</v>
      </c>
      <c r="Q39" s="37">
        <f t="shared" si="4"/>
        <v>-493219</v>
      </c>
      <c r="R39" s="37">
        <f t="shared" si="4"/>
        <v>-1336680</v>
      </c>
      <c r="S39" s="37">
        <f t="shared" si="4"/>
        <v>-636196</v>
      </c>
      <c r="T39" s="37">
        <f t="shared" si="4"/>
        <v>-493219</v>
      </c>
      <c r="U39" s="37">
        <f t="shared" si="4"/>
        <v>-142977</v>
      </c>
      <c r="V39" s="37">
        <f t="shared" si="4"/>
        <v>-1272392</v>
      </c>
      <c r="W39" s="37">
        <f t="shared" si="4"/>
        <v>-5357569</v>
      </c>
      <c r="X39" s="37">
        <f t="shared" si="4"/>
        <v>0</v>
      </c>
      <c r="Y39" s="37">
        <f t="shared" si="4"/>
        <v>-5357569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21081846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6619000</v>
      </c>
      <c r="H40" s="31">
        <f t="shared" si="5"/>
        <v>-1347031</v>
      </c>
      <c r="I40" s="31">
        <f t="shared" si="5"/>
        <v>7289824</v>
      </c>
      <c r="J40" s="31">
        <f t="shared" si="5"/>
        <v>12561793</v>
      </c>
      <c r="K40" s="31">
        <f t="shared" si="5"/>
        <v>-7395631</v>
      </c>
      <c r="L40" s="31">
        <f t="shared" si="5"/>
        <v>5626573</v>
      </c>
      <c r="M40" s="31">
        <f t="shared" si="5"/>
        <v>-1803793</v>
      </c>
      <c r="N40" s="31">
        <f t="shared" si="5"/>
        <v>-3572851</v>
      </c>
      <c r="O40" s="31">
        <f t="shared" si="5"/>
        <v>5641461</v>
      </c>
      <c r="P40" s="31">
        <f t="shared" si="5"/>
        <v>-5690952</v>
      </c>
      <c r="Q40" s="31">
        <f t="shared" si="5"/>
        <v>12311232</v>
      </c>
      <c r="R40" s="31">
        <f t="shared" si="5"/>
        <v>12261741</v>
      </c>
      <c r="S40" s="31">
        <f t="shared" si="5"/>
        <v>-44418580</v>
      </c>
      <c r="T40" s="31">
        <f t="shared" si="5"/>
        <v>525067</v>
      </c>
      <c r="U40" s="31">
        <f t="shared" si="5"/>
        <v>3607067</v>
      </c>
      <c r="V40" s="31">
        <f t="shared" si="5"/>
        <v>-40286446</v>
      </c>
      <c r="W40" s="31">
        <f t="shared" si="5"/>
        <v>-19035763</v>
      </c>
      <c r="X40" s="31">
        <f t="shared" si="5"/>
        <v>0</v>
      </c>
      <c r="Y40" s="31">
        <f t="shared" si="5"/>
        <v>-19035763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-4695384</v>
      </c>
      <c r="D42" s="43">
        <f>+D25-D40</f>
        <v>0</v>
      </c>
      <c r="E42" s="44">
        <f t="shared" si="6"/>
        <v>3676803</v>
      </c>
      <c r="F42" s="45">
        <f t="shared" si="6"/>
        <v>25824180</v>
      </c>
      <c r="G42" s="45">
        <f t="shared" si="6"/>
        <v>39920772</v>
      </c>
      <c r="H42" s="45">
        <f t="shared" si="6"/>
        <v>-13909787</v>
      </c>
      <c r="I42" s="45">
        <f t="shared" si="6"/>
        <v>-11107218</v>
      </c>
      <c r="J42" s="45">
        <f t="shared" si="6"/>
        <v>14903767</v>
      </c>
      <c r="K42" s="45">
        <f t="shared" si="6"/>
        <v>-13865740</v>
      </c>
      <c r="L42" s="45">
        <f t="shared" si="6"/>
        <v>-12924308</v>
      </c>
      <c r="M42" s="45">
        <f t="shared" si="6"/>
        <v>22487005</v>
      </c>
      <c r="N42" s="45">
        <f t="shared" si="6"/>
        <v>-4303043</v>
      </c>
      <c r="O42" s="45">
        <f t="shared" si="6"/>
        <v>-11334490</v>
      </c>
      <c r="P42" s="45">
        <f t="shared" si="6"/>
        <v>-11886757</v>
      </c>
      <c r="Q42" s="45">
        <f t="shared" si="6"/>
        <v>18509962</v>
      </c>
      <c r="R42" s="45">
        <f t="shared" si="6"/>
        <v>-4711285</v>
      </c>
      <c r="S42" s="45">
        <f t="shared" si="6"/>
        <v>33076828</v>
      </c>
      <c r="T42" s="45">
        <f t="shared" si="6"/>
        <v>-9477297</v>
      </c>
      <c r="U42" s="45">
        <f t="shared" si="6"/>
        <v>-12455500</v>
      </c>
      <c r="V42" s="45">
        <f t="shared" si="6"/>
        <v>11144031</v>
      </c>
      <c r="W42" s="45">
        <f t="shared" si="6"/>
        <v>17033470</v>
      </c>
      <c r="X42" s="45">
        <f t="shared" si="6"/>
        <v>25824158</v>
      </c>
      <c r="Y42" s="45">
        <f t="shared" si="6"/>
        <v>-8790688</v>
      </c>
      <c r="Z42" s="46">
        <f>+IF(X42&lt;&gt;0,+(Y42/X42)*100,0)</f>
        <v>-34.04056000586738</v>
      </c>
      <c r="AA42" s="47">
        <f>+AA25-AA40</f>
        <v>25824180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4370</v>
      </c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4370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-5408617</v>
      </c>
      <c r="D6" s="18"/>
      <c r="E6" s="19"/>
      <c r="F6" s="20"/>
      <c r="G6" s="20"/>
      <c r="H6" s="20"/>
      <c r="I6" s="20">
        <v>94426266</v>
      </c>
      <c r="J6" s="20">
        <v>94426266</v>
      </c>
      <c r="K6" s="20"/>
      <c r="L6" s="20"/>
      <c r="M6" s="20"/>
      <c r="N6" s="20"/>
      <c r="O6" s="20">
        <v>3685181</v>
      </c>
      <c r="P6" s="20"/>
      <c r="Q6" s="20"/>
      <c r="R6" s="20">
        <v>3685181</v>
      </c>
      <c r="S6" s="20"/>
      <c r="T6" s="20"/>
      <c r="U6" s="20"/>
      <c r="V6" s="20"/>
      <c r="W6" s="20">
        <v>98111447</v>
      </c>
      <c r="X6" s="20"/>
      <c r="Y6" s="20">
        <v>98111447</v>
      </c>
      <c r="Z6" s="21"/>
      <c r="AA6" s="22"/>
    </row>
    <row r="7" spans="1:27" ht="12.75">
      <c r="A7" s="23" t="s">
        <v>34</v>
      </c>
      <c r="B7" s="17"/>
      <c r="C7" s="18">
        <v>164303394</v>
      </c>
      <c r="D7" s="18"/>
      <c r="E7" s="19"/>
      <c r="F7" s="20"/>
      <c r="G7" s="20">
        <v>-57611145</v>
      </c>
      <c r="H7" s="20">
        <v>175238863</v>
      </c>
      <c r="I7" s="20">
        <v>-97428427</v>
      </c>
      <c r="J7" s="20">
        <v>20199291</v>
      </c>
      <c r="K7" s="20">
        <v>175238863</v>
      </c>
      <c r="L7" s="20"/>
      <c r="M7" s="20"/>
      <c r="N7" s="20">
        <v>175238863</v>
      </c>
      <c r="O7" s="20">
        <v>-17726320</v>
      </c>
      <c r="P7" s="20"/>
      <c r="Q7" s="20"/>
      <c r="R7" s="20">
        <v>-17726320</v>
      </c>
      <c r="S7" s="20"/>
      <c r="T7" s="20"/>
      <c r="U7" s="20"/>
      <c r="V7" s="20"/>
      <c r="W7" s="20">
        <v>177711834</v>
      </c>
      <c r="X7" s="20"/>
      <c r="Y7" s="20">
        <v>177711834</v>
      </c>
      <c r="Z7" s="21"/>
      <c r="AA7" s="22"/>
    </row>
    <row r="8" spans="1:27" ht="12.75">
      <c r="A8" s="23" t="s">
        <v>35</v>
      </c>
      <c r="B8" s="17"/>
      <c r="C8" s="18">
        <v>372651</v>
      </c>
      <c r="D8" s="18"/>
      <c r="E8" s="19"/>
      <c r="F8" s="20"/>
      <c r="G8" s="20"/>
      <c r="H8" s="20">
        <v>193071</v>
      </c>
      <c r="I8" s="20">
        <v>96536</v>
      </c>
      <c r="J8" s="20">
        <v>289607</v>
      </c>
      <c r="K8" s="20">
        <v>193071</v>
      </c>
      <c r="L8" s="20"/>
      <c r="M8" s="20"/>
      <c r="N8" s="20">
        <v>193071</v>
      </c>
      <c r="O8" s="20"/>
      <c r="P8" s="20"/>
      <c r="Q8" s="20"/>
      <c r="R8" s="20"/>
      <c r="S8" s="20"/>
      <c r="T8" s="20"/>
      <c r="U8" s="20"/>
      <c r="V8" s="20"/>
      <c r="W8" s="20">
        <v>482678</v>
      </c>
      <c r="X8" s="20"/>
      <c r="Y8" s="20">
        <v>482678</v>
      </c>
      <c r="Z8" s="21"/>
      <c r="AA8" s="22"/>
    </row>
    <row r="9" spans="1:27" ht="12.75">
      <c r="A9" s="23" t="s">
        <v>36</v>
      </c>
      <c r="B9" s="17"/>
      <c r="C9" s="18">
        <v>18934151</v>
      </c>
      <c r="D9" s="18"/>
      <c r="E9" s="19"/>
      <c r="F9" s="20"/>
      <c r="G9" s="20"/>
      <c r="H9" s="20">
        <v>858170</v>
      </c>
      <c r="I9" s="20">
        <v>7839702</v>
      </c>
      <c r="J9" s="20">
        <v>8697872</v>
      </c>
      <c r="K9" s="20">
        <v>858170</v>
      </c>
      <c r="L9" s="20"/>
      <c r="M9" s="20"/>
      <c r="N9" s="20">
        <v>858170</v>
      </c>
      <c r="O9" s="20">
        <v>1685699</v>
      </c>
      <c r="P9" s="20"/>
      <c r="Q9" s="20"/>
      <c r="R9" s="20">
        <v>1685699</v>
      </c>
      <c r="S9" s="20"/>
      <c r="T9" s="20"/>
      <c r="U9" s="20"/>
      <c r="V9" s="20"/>
      <c r="W9" s="20">
        <v>11241741</v>
      </c>
      <c r="X9" s="20"/>
      <c r="Y9" s="20">
        <v>11241741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178201579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-57611145</v>
      </c>
      <c r="H12" s="31">
        <f t="shared" si="0"/>
        <v>176290104</v>
      </c>
      <c r="I12" s="31">
        <f t="shared" si="0"/>
        <v>4934077</v>
      </c>
      <c r="J12" s="31">
        <f t="shared" si="0"/>
        <v>123613036</v>
      </c>
      <c r="K12" s="31">
        <f t="shared" si="0"/>
        <v>176290104</v>
      </c>
      <c r="L12" s="31">
        <f t="shared" si="0"/>
        <v>0</v>
      </c>
      <c r="M12" s="31">
        <f t="shared" si="0"/>
        <v>0</v>
      </c>
      <c r="N12" s="31">
        <f t="shared" si="0"/>
        <v>176290104</v>
      </c>
      <c r="O12" s="31">
        <f t="shared" si="0"/>
        <v>-12355440</v>
      </c>
      <c r="P12" s="31">
        <f t="shared" si="0"/>
        <v>0</v>
      </c>
      <c r="Q12" s="31">
        <f t="shared" si="0"/>
        <v>0</v>
      </c>
      <c r="R12" s="31">
        <f t="shared" si="0"/>
        <v>-12355440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287547700</v>
      </c>
      <c r="X12" s="31">
        <f t="shared" si="0"/>
        <v>0</v>
      </c>
      <c r="Y12" s="31">
        <f t="shared" si="0"/>
        <v>287547700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264500241</v>
      </c>
      <c r="D19" s="18"/>
      <c r="E19" s="19">
        <v>367856000</v>
      </c>
      <c r="F19" s="20">
        <v>306060884</v>
      </c>
      <c r="G19" s="20"/>
      <c r="H19" s="20">
        <v>1622042</v>
      </c>
      <c r="I19" s="20">
        <v>47747866</v>
      </c>
      <c r="J19" s="20">
        <v>49369908</v>
      </c>
      <c r="K19" s="20">
        <v>1622042</v>
      </c>
      <c r="L19" s="20"/>
      <c r="M19" s="20"/>
      <c r="N19" s="20">
        <v>1622042</v>
      </c>
      <c r="O19" s="20">
        <v>2704031</v>
      </c>
      <c r="P19" s="20"/>
      <c r="Q19" s="20"/>
      <c r="R19" s="20">
        <v>2704031</v>
      </c>
      <c r="S19" s="20"/>
      <c r="T19" s="20"/>
      <c r="U19" s="20"/>
      <c r="V19" s="20"/>
      <c r="W19" s="20">
        <v>53695981</v>
      </c>
      <c r="X19" s="20">
        <v>306060884</v>
      </c>
      <c r="Y19" s="20">
        <v>-252364903</v>
      </c>
      <c r="Z19" s="21">
        <v>-82.46</v>
      </c>
      <c r="AA19" s="22">
        <v>306060884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340950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264841191</v>
      </c>
      <c r="D24" s="29">
        <f>SUM(D15:D23)</f>
        <v>0</v>
      </c>
      <c r="E24" s="36">
        <f t="shared" si="1"/>
        <v>367856000</v>
      </c>
      <c r="F24" s="37">
        <f t="shared" si="1"/>
        <v>306060884</v>
      </c>
      <c r="G24" s="37">
        <f t="shared" si="1"/>
        <v>0</v>
      </c>
      <c r="H24" s="37">
        <f t="shared" si="1"/>
        <v>1622042</v>
      </c>
      <c r="I24" s="37">
        <f t="shared" si="1"/>
        <v>47747866</v>
      </c>
      <c r="J24" s="37">
        <f t="shared" si="1"/>
        <v>49369908</v>
      </c>
      <c r="K24" s="37">
        <f t="shared" si="1"/>
        <v>1622042</v>
      </c>
      <c r="L24" s="37">
        <f t="shared" si="1"/>
        <v>0</v>
      </c>
      <c r="M24" s="37">
        <f t="shared" si="1"/>
        <v>0</v>
      </c>
      <c r="N24" s="37">
        <f t="shared" si="1"/>
        <v>1622042</v>
      </c>
      <c r="O24" s="37">
        <f t="shared" si="1"/>
        <v>2704031</v>
      </c>
      <c r="P24" s="37">
        <f t="shared" si="1"/>
        <v>0</v>
      </c>
      <c r="Q24" s="37">
        <f t="shared" si="1"/>
        <v>0</v>
      </c>
      <c r="R24" s="37">
        <f t="shared" si="1"/>
        <v>2704031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53695981</v>
      </c>
      <c r="X24" s="37">
        <f t="shared" si="1"/>
        <v>306060884</v>
      </c>
      <c r="Y24" s="37">
        <f t="shared" si="1"/>
        <v>-252364903</v>
      </c>
      <c r="Z24" s="38">
        <f>+IF(X24&lt;&gt;0,+(Y24/X24)*100,0)</f>
        <v>-82.45578451639054</v>
      </c>
      <c r="AA24" s="39">
        <f>SUM(AA15:AA23)</f>
        <v>306060884</v>
      </c>
    </row>
    <row r="25" spans="1:27" ht="12.75">
      <c r="A25" s="27" t="s">
        <v>50</v>
      </c>
      <c r="B25" s="28"/>
      <c r="C25" s="29">
        <f aca="true" t="shared" si="2" ref="C25:Y25">+C12+C24</f>
        <v>443042770</v>
      </c>
      <c r="D25" s="29">
        <f>+D12+D24</f>
        <v>0</v>
      </c>
      <c r="E25" s="30">
        <f t="shared" si="2"/>
        <v>367856000</v>
      </c>
      <c r="F25" s="31">
        <f t="shared" si="2"/>
        <v>306060884</v>
      </c>
      <c r="G25" s="31">
        <f t="shared" si="2"/>
        <v>-57611145</v>
      </c>
      <c r="H25" s="31">
        <f t="shared" si="2"/>
        <v>177912146</v>
      </c>
      <c r="I25" s="31">
        <f t="shared" si="2"/>
        <v>52681943</v>
      </c>
      <c r="J25" s="31">
        <f t="shared" si="2"/>
        <v>172982944</v>
      </c>
      <c r="K25" s="31">
        <f t="shared" si="2"/>
        <v>177912146</v>
      </c>
      <c r="L25" s="31">
        <f t="shared" si="2"/>
        <v>0</v>
      </c>
      <c r="M25" s="31">
        <f t="shared" si="2"/>
        <v>0</v>
      </c>
      <c r="N25" s="31">
        <f t="shared" si="2"/>
        <v>177912146</v>
      </c>
      <c r="O25" s="31">
        <f t="shared" si="2"/>
        <v>-9651409</v>
      </c>
      <c r="P25" s="31">
        <f t="shared" si="2"/>
        <v>0</v>
      </c>
      <c r="Q25" s="31">
        <f t="shared" si="2"/>
        <v>0</v>
      </c>
      <c r="R25" s="31">
        <f t="shared" si="2"/>
        <v>-9651409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341243681</v>
      </c>
      <c r="X25" s="31">
        <f t="shared" si="2"/>
        <v>306060884</v>
      </c>
      <c r="Y25" s="31">
        <f t="shared" si="2"/>
        <v>35182797</v>
      </c>
      <c r="Z25" s="32">
        <f>+IF(X25&lt;&gt;0,+(Y25/X25)*100,0)</f>
        <v>11.495358877680037</v>
      </c>
      <c r="AA25" s="33">
        <f>+AA12+AA24</f>
        <v>306060884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268529824</v>
      </c>
      <c r="D32" s="18"/>
      <c r="E32" s="19"/>
      <c r="F32" s="20"/>
      <c r="G32" s="20">
        <v>-38769610</v>
      </c>
      <c r="H32" s="20">
        <v>-65368351</v>
      </c>
      <c r="I32" s="20">
        <v>52641628</v>
      </c>
      <c r="J32" s="20">
        <v>-51496333</v>
      </c>
      <c r="K32" s="20">
        <v>-65368351</v>
      </c>
      <c r="L32" s="20"/>
      <c r="M32" s="20"/>
      <c r="N32" s="20">
        <v>-65368351</v>
      </c>
      <c r="O32" s="20">
        <v>12574173</v>
      </c>
      <c r="P32" s="20"/>
      <c r="Q32" s="20"/>
      <c r="R32" s="20">
        <v>12574173</v>
      </c>
      <c r="S32" s="20"/>
      <c r="T32" s="20"/>
      <c r="U32" s="20"/>
      <c r="V32" s="20"/>
      <c r="W32" s="20">
        <v>-104290511</v>
      </c>
      <c r="X32" s="20"/>
      <c r="Y32" s="20">
        <v>-104290511</v>
      </c>
      <c r="Z32" s="21"/>
      <c r="AA32" s="22"/>
    </row>
    <row r="33" spans="1:27" ht="12.75">
      <c r="A33" s="23" t="s">
        <v>57</v>
      </c>
      <c r="B33" s="17"/>
      <c r="C33" s="18">
        <v>830196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269360020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-38769610</v>
      </c>
      <c r="H34" s="31">
        <f t="shared" si="3"/>
        <v>-65368351</v>
      </c>
      <c r="I34" s="31">
        <f t="shared" si="3"/>
        <v>52641628</v>
      </c>
      <c r="J34" s="31">
        <f t="shared" si="3"/>
        <v>-51496333</v>
      </c>
      <c r="K34" s="31">
        <f t="shared" si="3"/>
        <v>-65368351</v>
      </c>
      <c r="L34" s="31">
        <f t="shared" si="3"/>
        <v>0</v>
      </c>
      <c r="M34" s="31">
        <f t="shared" si="3"/>
        <v>0</v>
      </c>
      <c r="N34" s="31">
        <f t="shared" si="3"/>
        <v>-65368351</v>
      </c>
      <c r="O34" s="31">
        <f t="shared" si="3"/>
        <v>12574173</v>
      </c>
      <c r="P34" s="31">
        <f t="shared" si="3"/>
        <v>0</v>
      </c>
      <c r="Q34" s="31">
        <f t="shared" si="3"/>
        <v>0</v>
      </c>
      <c r="R34" s="31">
        <f t="shared" si="3"/>
        <v>12574173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-104290511</v>
      </c>
      <c r="X34" s="31">
        <f t="shared" si="3"/>
        <v>0</v>
      </c>
      <c r="Y34" s="31">
        <f t="shared" si="3"/>
        <v>-104290511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-9926154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-9926154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259433866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-38769610</v>
      </c>
      <c r="H40" s="31">
        <f t="shared" si="5"/>
        <v>-65368351</v>
      </c>
      <c r="I40" s="31">
        <f t="shared" si="5"/>
        <v>52641628</v>
      </c>
      <c r="J40" s="31">
        <f t="shared" si="5"/>
        <v>-51496333</v>
      </c>
      <c r="K40" s="31">
        <f t="shared" si="5"/>
        <v>-65368351</v>
      </c>
      <c r="L40" s="31">
        <f t="shared" si="5"/>
        <v>0</v>
      </c>
      <c r="M40" s="31">
        <f t="shared" si="5"/>
        <v>0</v>
      </c>
      <c r="N40" s="31">
        <f t="shared" si="5"/>
        <v>-65368351</v>
      </c>
      <c r="O40" s="31">
        <f t="shared" si="5"/>
        <v>12574173</v>
      </c>
      <c r="P40" s="31">
        <f t="shared" si="5"/>
        <v>0</v>
      </c>
      <c r="Q40" s="31">
        <f t="shared" si="5"/>
        <v>0</v>
      </c>
      <c r="R40" s="31">
        <f t="shared" si="5"/>
        <v>12574173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-104290511</v>
      </c>
      <c r="X40" s="31">
        <f t="shared" si="5"/>
        <v>0</v>
      </c>
      <c r="Y40" s="31">
        <f t="shared" si="5"/>
        <v>-104290511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183608904</v>
      </c>
      <c r="D42" s="43">
        <f>+D25-D40</f>
        <v>0</v>
      </c>
      <c r="E42" s="44">
        <f t="shared" si="6"/>
        <v>367856000</v>
      </c>
      <c r="F42" s="45">
        <f t="shared" si="6"/>
        <v>306060884</v>
      </c>
      <c r="G42" s="45">
        <f t="shared" si="6"/>
        <v>-18841535</v>
      </c>
      <c r="H42" s="45">
        <f t="shared" si="6"/>
        <v>243280497</v>
      </c>
      <c r="I42" s="45">
        <f t="shared" si="6"/>
        <v>40315</v>
      </c>
      <c r="J42" s="45">
        <f t="shared" si="6"/>
        <v>224479277</v>
      </c>
      <c r="K42" s="45">
        <f t="shared" si="6"/>
        <v>243280497</v>
      </c>
      <c r="L42" s="45">
        <f t="shared" si="6"/>
        <v>0</v>
      </c>
      <c r="M42" s="45">
        <f t="shared" si="6"/>
        <v>0</v>
      </c>
      <c r="N42" s="45">
        <f t="shared" si="6"/>
        <v>243280497</v>
      </c>
      <c r="O42" s="45">
        <f t="shared" si="6"/>
        <v>-22225582</v>
      </c>
      <c r="P42" s="45">
        <f t="shared" si="6"/>
        <v>0</v>
      </c>
      <c r="Q42" s="45">
        <f t="shared" si="6"/>
        <v>0</v>
      </c>
      <c r="R42" s="45">
        <f t="shared" si="6"/>
        <v>-22225582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445534192</v>
      </c>
      <c r="X42" s="45">
        <f t="shared" si="6"/>
        <v>306060884</v>
      </c>
      <c r="Y42" s="45">
        <f t="shared" si="6"/>
        <v>139473308</v>
      </c>
      <c r="Z42" s="46">
        <f>+IF(X42&lt;&gt;0,+(Y42/X42)*100,0)</f>
        <v>45.570445388898506</v>
      </c>
      <c r="AA42" s="47">
        <f>+AA25-AA40</f>
        <v>306060884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</v>
      </c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/>
      <c r="D46" s="18"/>
      <c r="E46" s="19">
        <v>13338569</v>
      </c>
      <c r="F46" s="20">
        <v>13338569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13338569</v>
      </c>
      <c r="Y46" s="20">
        <v>-13338569</v>
      </c>
      <c r="Z46" s="48">
        <v>-100</v>
      </c>
      <c r="AA46" s="22">
        <v>13338569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</v>
      </c>
      <c r="D48" s="51">
        <f>SUM(D45:D47)</f>
        <v>0</v>
      </c>
      <c r="E48" s="52">
        <f t="shared" si="7"/>
        <v>13338569</v>
      </c>
      <c r="F48" s="53">
        <f t="shared" si="7"/>
        <v>13338569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13338569</v>
      </c>
      <c r="Y48" s="53">
        <f t="shared" si="7"/>
        <v>-13338569</v>
      </c>
      <c r="Z48" s="54">
        <f>+IF(X48&lt;&gt;0,+(Y48/X48)*100,0)</f>
        <v>-100</v>
      </c>
      <c r="AA48" s="55">
        <f>SUM(AA45:AA47)</f>
        <v>13338569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16452346</v>
      </c>
      <c r="D6" s="18"/>
      <c r="E6" s="19">
        <v>-654614074</v>
      </c>
      <c r="F6" s="20">
        <v>-194500646</v>
      </c>
      <c r="G6" s="20">
        <v>128705097</v>
      </c>
      <c r="H6" s="20">
        <v>-82282358</v>
      </c>
      <c r="I6" s="20">
        <v>-62316905</v>
      </c>
      <c r="J6" s="20">
        <v>-15894166</v>
      </c>
      <c r="K6" s="20">
        <v>22256097</v>
      </c>
      <c r="L6" s="20">
        <v>54215577</v>
      </c>
      <c r="M6" s="20">
        <v>56231386</v>
      </c>
      <c r="N6" s="20">
        <v>132703060</v>
      </c>
      <c r="O6" s="20">
        <v>2201690</v>
      </c>
      <c r="P6" s="20">
        <v>-51327415</v>
      </c>
      <c r="Q6" s="20">
        <v>26633883</v>
      </c>
      <c r="R6" s="20">
        <v>-22491842</v>
      </c>
      <c r="S6" s="20">
        <v>-359638707</v>
      </c>
      <c r="T6" s="20">
        <v>-27425768</v>
      </c>
      <c r="U6" s="20"/>
      <c r="V6" s="20">
        <v>-387064475</v>
      </c>
      <c r="W6" s="20">
        <v>-292747423</v>
      </c>
      <c r="X6" s="20">
        <v>-194500646</v>
      </c>
      <c r="Y6" s="20">
        <v>-98246777</v>
      </c>
      <c r="Z6" s="21">
        <v>50.51</v>
      </c>
      <c r="AA6" s="22">
        <v>-194500646</v>
      </c>
    </row>
    <row r="7" spans="1:27" ht="12.75">
      <c r="A7" s="23" t="s">
        <v>34</v>
      </c>
      <c r="B7" s="17"/>
      <c r="C7" s="18">
        <v>80606270</v>
      </c>
      <c r="D7" s="18"/>
      <c r="E7" s="19">
        <v>12949652</v>
      </c>
      <c r="F7" s="20">
        <v>80606272</v>
      </c>
      <c r="G7" s="20">
        <v>-43668259</v>
      </c>
      <c r="H7" s="20">
        <v>65000000</v>
      </c>
      <c r="I7" s="20"/>
      <c r="J7" s="20">
        <v>21331741</v>
      </c>
      <c r="K7" s="20">
        <v>-44856334</v>
      </c>
      <c r="L7" s="20">
        <v>-27581204</v>
      </c>
      <c r="M7" s="20"/>
      <c r="N7" s="20">
        <v>-72437538</v>
      </c>
      <c r="O7" s="20">
        <v>-7044166</v>
      </c>
      <c r="P7" s="20">
        <v>-20946536</v>
      </c>
      <c r="Q7" s="20">
        <v>103881883</v>
      </c>
      <c r="R7" s="20">
        <v>75891181</v>
      </c>
      <c r="S7" s="20">
        <v>299718778</v>
      </c>
      <c r="T7" s="20">
        <v>-41431076</v>
      </c>
      <c r="U7" s="20"/>
      <c r="V7" s="20">
        <v>258287702</v>
      </c>
      <c r="W7" s="20">
        <v>283073086</v>
      </c>
      <c r="X7" s="20">
        <v>80606272</v>
      </c>
      <c r="Y7" s="20">
        <v>202466814</v>
      </c>
      <c r="Z7" s="21">
        <v>251.18</v>
      </c>
      <c r="AA7" s="22">
        <v>80606272</v>
      </c>
    </row>
    <row r="8" spans="1:27" ht="12.75">
      <c r="A8" s="23" t="s">
        <v>35</v>
      </c>
      <c r="B8" s="17"/>
      <c r="C8" s="18">
        <v>54490875</v>
      </c>
      <c r="D8" s="18"/>
      <c r="E8" s="19">
        <v>133190129</v>
      </c>
      <c r="F8" s="20">
        <v>13832516</v>
      </c>
      <c r="G8" s="20">
        <v>8441051</v>
      </c>
      <c r="H8" s="20">
        <v>8515017</v>
      </c>
      <c r="I8" s="20">
        <v>9304991</v>
      </c>
      <c r="J8" s="20">
        <v>26261059</v>
      </c>
      <c r="K8" s="20">
        <v>8802702</v>
      </c>
      <c r="L8" s="20">
        <v>6841792</v>
      </c>
      <c r="M8" s="20">
        <v>8105250</v>
      </c>
      <c r="N8" s="20">
        <v>23749744</v>
      </c>
      <c r="O8" s="20">
        <v>-49763830</v>
      </c>
      <c r="P8" s="20">
        <v>7429553</v>
      </c>
      <c r="Q8" s="20">
        <v>7914986</v>
      </c>
      <c r="R8" s="20">
        <v>-34419291</v>
      </c>
      <c r="S8" s="20">
        <v>8967407</v>
      </c>
      <c r="T8" s="20">
        <v>7954706</v>
      </c>
      <c r="U8" s="20"/>
      <c r="V8" s="20">
        <v>16922113</v>
      </c>
      <c r="W8" s="20">
        <v>32513625</v>
      </c>
      <c r="X8" s="20">
        <v>13832516</v>
      </c>
      <c r="Y8" s="20">
        <v>18681109</v>
      </c>
      <c r="Z8" s="21">
        <v>135.05</v>
      </c>
      <c r="AA8" s="22">
        <v>13832516</v>
      </c>
    </row>
    <row r="9" spans="1:27" ht="12.75">
      <c r="A9" s="23" t="s">
        <v>36</v>
      </c>
      <c r="B9" s="17"/>
      <c r="C9" s="18">
        <v>353019</v>
      </c>
      <c r="D9" s="18"/>
      <c r="E9" s="19">
        <v>67955700</v>
      </c>
      <c r="F9" s="20">
        <v>-521815</v>
      </c>
      <c r="G9" s="20">
        <v>39527050</v>
      </c>
      <c r="H9" s="20">
        <v>2406829</v>
      </c>
      <c r="I9" s="20">
        <v>-4101715</v>
      </c>
      <c r="J9" s="20">
        <v>37832164</v>
      </c>
      <c r="K9" s="20">
        <v>6029633</v>
      </c>
      <c r="L9" s="20">
        <v>-7197417</v>
      </c>
      <c r="M9" s="20">
        <v>6506204</v>
      </c>
      <c r="N9" s="20">
        <v>5338420</v>
      </c>
      <c r="O9" s="20">
        <v>5090370</v>
      </c>
      <c r="P9" s="20">
        <v>2805684</v>
      </c>
      <c r="Q9" s="20">
        <v>-918700</v>
      </c>
      <c r="R9" s="20">
        <v>6977354</v>
      </c>
      <c r="S9" s="20">
        <v>-514757</v>
      </c>
      <c r="T9" s="20">
        <v>-387935</v>
      </c>
      <c r="U9" s="20"/>
      <c r="V9" s="20">
        <v>-902692</v>
      </c>
      <c r="W9" s="20">
        <v>49245246</v>
      </c>
      <c r="X9" s="20">
        <v>-521815</v>
      </c>
      <c r="Y9" s="20">
        <v>49767061</v>
      </c>
      <c r="Z9" s="21">
        <v>-9537.3</v>
      </c>
      <c r="AA9" s="22">
        <v>-521815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269377</v>
      </c>
      <c r="D11" s="18"/>
      <c r="E11" s="19">
        <v>-4500885</v>
      </c>
      <c r="F11" s="20">
        <v>269376</v>
      </c>
      <c r="G11" s="20"/>
      <c r="H11" s="20"/>
      <c r="I11" s="20"/>
      <c r="J11" s="20"/>
      <c r="K11" s="20"/>
      <c r="L11" s="20"/>
      <c r="M11" s="20"/>
      <c r="N11" s="20"/>
      <c r="O11" s="20">
        <v>-87710</v>
      </c>
      <c r="P11" s="20">
        <v>122775</v>
      </c>
      <c r="Q11" s="20"/>
      <c r="R11" s="20">
        <v>35065</v>
      </c>
      <c r="S11" s="20"/>
      <c r="T11" s="20"/>
      <c r="U11" s="20"/>
      <c r="V11" s="20"/>
      <c r="W11" s="20">
        <v>35065</v>
      </c>
      <c r="X11" s="20">
        <v>269376</v>
      </c>
      <c r="Y11" s="20">
        <v>-234311</v>
      </c>
      <c r="Z11" s="21">
        <v>-86.98</v>
      </c>
      <c r="AA11" s="22">
        <v>269376</v>
      </c>
    </row>
    <row r="12" spans="1:27" ht="12.75">
      <c r="A12" s="27" t="s">
        <v>39</v>
      </c>
      <c r="B12" s="28"/>
      <c r="C12" s="29">
        <f aca="true" t="shared" si="0" ref="C12:Y12">SUM(C6:C11)</f>
        <v>152171887</v>
      </c>
      <c r="D12" s="29">
        <f>SUM(D6:D11)</f>
        <v>0</v>
      </c>
      <c r="E12" s="30">
        <f t="shared" si="0"/>
        <v>-445019478</v>
      </c>
      <c r="F12" s="31">
        <f t="shared" si="0"/>
        <v>-100314297</v>
      </c>
      <c r="G12" s="31">
        <f t="shared" si="0"/>
        <v>133004939</v>
      </c>
      <c r="H12" s="31">
        <f t="shared" si="0"/>
        <v>-6360512</v>
      </c>
      <c r="I12" s="31">
        <f t="shared" si="0"/>
        <v>-57113629</v>
      </c>
      <c r="J12" s="31">
        <f t="shared" si="0"/>
        <v>69530798</v>
      </c>
      <c r="K12" s="31">
        <f t="shared" si="0"/>
        <v>-7767902</v>
      </c>
      <c r="L12" s="31">
        <f t="shared" si="0"/>
        <v>26278748</v>
      </c>
      <c r="M12" s="31">
        <f t="shared" si="0"/>
        <v>70842840</v>
      </c>
      <c r="N12" s="31">
        <f t="shared" si="0"/>
        <v>89353686</v>
      </c>
      <c r="O12" s="31">
        <f t="shared" si="0"/>
        <v>-49603646</v>
      </c>
      <c r="P12" s="31">
        <f t="shared" si="0"/>
        <v>-61915939</v>
      </c>
      <c r="Q12" s="31">
        <f t="shared" si="0"/>
        <v>137512052</v>
      </c>
      <c r="R12" s="31">
        <f t="shared" si="0"/>
        <v>25992467</v>
      </c>
      <c r="S12" s="31">
        <f t="shared" si="0"/>
        <v>-51467279</v>
      </c>
      <c r="T12" s="31">
        <f t="shared" si="0"/>
        <v>-61290073</v>
      </c>
      <c r="U12" s="31">
        <f t="shared" si="0"/>
        <v>0</v>
      </c>
      <c r="V12" s="31">
        <f t="shared" si="0"/>
        <v>-112757352</v>
      </c>
      <c r="W12" s="31">
        <f t="shared" si="0"/>
        <v>72119599</v>
      </c>
      <c r="X12" s="31">
        <f t="shared" si="0"/>
        <v>-100314297</v>
      </c>
      <c r="Y12" s="31">
        <f t="shared" si="0"/>
        <v>172433896</v>
      </c>
      <c r="Z12" s="32">
        <f>+IF(X12&lt;&gt;0,+(Y12/X12)*100,0)</f>
        <v>-171.89363944802406</v>
      </c>
      <c r="AA12" s="33">
        <f>SUM(AA6:AA11)</f>
        <v>-100314297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-893910</v>
      </c>
      <c r="D16" s="18"/>
      <c r="E16" s="19">
        <v>-14620961</v>
      </c>
      <c r="F16" s="20">
        <v>-893909</v>
      </c>
      <c r="G16" s="24">
        <v>-1913</v>
      </c>
      <c r="H16" s="24"/>
      <c r="I16" s="24"/>
      <c r="J16" s="20">
        <v>-1913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-1913</v>
      </c>
      <c r="X16" s="20">
        <v>-893909</v>
      </c>
      <c r="Y16" s="24">
        <v>891996</v>
      </c>
      <c r="Z16" s="25">
        <v>-99.79</v>
      </c>
      <c r="AA16" s="26">
        <v>-893909</v>
      </c>
    </row>
    <row r="17" spans="1:27" ht="12.75">
      <c r="A17" s="23" t="s">
        <v>43</v>
      </c>
      <c r="B17" s="17"/>
      <c r="C17" s="18">
        <v>5717000</v>
      </c>
      <c r="D17" s="18"/>
      <c r="E17" s="19"/>
      <c r="F17" s="20">
        <v>5717000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5717000</v>
      </c>
      <c r="Y17" s="20">
        <v>-5717000</v>
      </c>
      <c r="Z17" s="21">
        <v>-100</v>
      </c>
      <c r="AA17" s="22">
        <v>5717000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1147857951</v>
      </c>
      <c r="D19" s="18"/>
      <c r="E19" s="19">
        <v>347002986</v>
      </c>
      <c r="F19" s="20">
        <v>1343820029</v>
      </c>
      <c r="G19" s="20"/>
      <c r="H19" s="20">
        <v>2369841</v>
      </c>
      <c r="I19" s="20"/>
      <c r="J19" s="20">
        <v>2369841</v>
      </c>
      <c r="K19" s="20">
        <v>15153841</v>
      </c>
      <c r="L19" s="20">
        <v>15774256</v>
      </c>
      <c r="M19" s="20">
        <v>24788355</v>
      </c>
      <c r="N19" s="20">
        <v>55716452</v>
      </c>
      <c r="O19" s="20">
        <v>5842373</v>
      </c>
      <c r="P19" s="20">
        <v>10688696</v>
      </c>
      <c r="Q19" s="20">
        <v>26996223</v>
      </c>
      <c r="R19" s="20">
        <v>43527292</v>
      </c>
      <c r="S19" s="20">
        <v>2144955</v>
      </c>
      <c r="T19" s="20">
        <v>16546248</v>
      </c>
      <c r="U19" s="20"/>
      <c r="V19" s="20">
        <v>18691203</v>
      </c>
      <c r="W19" s="20">
        <v>120304788</v>
      </c>
      <c r="X19" s="20">
        <v>1343820029</v>
      </c>
      <c r="Y19" s="20">
        <v>-1223515241</v>
      </c>
      <c r="Z19" s="21">
        <v>-91.05</v>
      </c>
      <c r="AA19" s="22">
        <v>1343820029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22580780</v>
      </c>
      <c r="D22" s="18"/>
      <c r="E22" s="19"/>
      <c r="F22" s="20">
        <v>22580779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22580779</v>
      </c>
      <c r="Y22" s="20">
        <v>-22580779</v>
      </c>
      <c r="Z22" s="21">
        <v>-100</v>
      </c>
      <c r="AA22" s="22">
        <v>22580779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1175261821</v>
      </c>
      <c r="D24" s="29">
        <f>SUM(D15:D23)</f>
        <v>0</v>
      </c>
      <c r="E24" s="36">
        <f t="shared" si="1"/>
        <v>332382025</v>
      </c>
      <c r="F24" s="37">
        <f t="shared" si="1"/>
        <v>1371223899</v>
      </c>
      <c r="G24" s="37">
        <f t="shared" si="1"/>
        <v>-1913</v>
      </c>
      <c r="H24" s="37">
        <f t="shared" si="1"/>
        <v>2369841</v>
      </c>
      <c r="I24" s="37">
        <f t="shared" si="1"/>
        <v>0</v>
      </c>
      <c r="J24" s="37">
        <f t="shared" si="1"/>
        <v>2367928</v>
      </c>
      <c r="K24" s="37">
        <f t="shared" si="1"/>
        <v>15153841</v>
      </c>
      <c r="L24" s="37">
        <f t="shared" si="1"/>
        <v>15774256</v>
      </c>
      <c r="M24" s="37">
        <f t="shared" si="1"/>
        <v>24788355</v>
      </c>
      <c r="N24" s="37">
        <f t="shared" si="1"/>
        <v>55716452</v>
      </c>
      <c r="O24" s="37">
        <f t="shared" si="1"/>
        <v>5842373</v>
      </c>
      <c r="P24" s="37">
        <f t="shared" si="1"/>
        <v>10688696</v>
      </c>
      <c r="Q24" s="37">
        <f t="shared" si="1"/>
        <v>26996223</v>
      </c>
      <c r="R24" s="37">
        <f t="shared" si="1"/>
        <v>43527292</v>
      </c>
      <c r="S24" s="37">
        <f t="shared" si="1"/>
        <v>2144955</v>
      </c>
      <c r="T24" s="37">
        <f t="shared" si="1"/>
        <v>16546248</v>
      </c>
      <c r="U24" s="37">
        <f t="shared" si="1"/>
        <v>0</v>
      </c>
      <c r="V24" s="37">
        <f t="shared" si="1"/>
        <v>18691203</v>
      </c>
      <c r="W24" s="37">
        <f t="shared" si="1"/>
        <v>120302875</v>
      </c>
      <c r="X24" s="37">
        <f t="shared" si="1"/>
        <v>1371223899</v>
      </c>
      <c r="Y24" s="37">
        <f t="shared" si="1"/>
        <v>-1250921024</v>
      </c>
      <c r="Z24" s="38">
        <f>+IF(X24&lt;&gt;0,+(Y24/X24)*100,0)</f>
        <v>-91.22660602052414</v>
      </c>
      <c r="AA24" s="39">
        <f>SUM(AA15:AA23)</f>
        <v>1371223899</v>
      </c>
    </row>
    <row r="25" spans="1:27" ht="12.75">
      <c r="A25" s="27" t="s">
        <v>50</v>
      </c>
      <c r="B25" s="28"/>
      <c r="C25" s="29">
        <f aca="true" t="shared" si="2" ref="C25:Y25">+C12+C24</f>
        <v>1327433708</v>
      </c>
      <c r="D25" s="29">
        <f>+D12+D24</f>
        <v>0</v>
      </c>
      <c r="E25" s="30">
        <f t="shared" si="2"/>
        <v>-112637453</v>
      </c>
      <c r="F25" s="31">
        <f t="shared" si="2"/>
        <v>1270909602</v>
      </c>
      <c r="G25" s="31">
        <f t="shared" si="2"/>
        <v>133003026</v>
      </c>
      <c r="H25" s="31">
        <f t="shared" si="2"/>
        <v>-3990671</v>
      </c>
      <c r="I25" s="31">
        <f t="shared" si="2"/>
        <v>-57113629</v>
      </c>
      <c r="J25" s="31">
        <f t="shared" si="2"/>
        <v>71898726</v>
      </c>
      <c r="K25" s="31">
        <f t="shared" si="2"/>
        <v>7385939</v>
      </c>
      <c r="L25" s="31">
        <f t="shared" si="2"/>
        <v>42053004</v>
      </c>
      <c r="M25" s="31">
        <f t="shared" si="2"/>
        <v>95631195</v>
      </c>
      <c r="N25" s="31">
        <f t="shared" si="2"/>
        <v>145070138</v>
      </c>
      <c r="O25" s="31">
        <f t="shared" si="2"/>
        <v>-43761273</v>
      </c>
      <c r="P25" s="31">
        <f t="shared" si="2"/>
        <v>-51227243</v>
      </c>
      <c r="Q25" s="31">
        <f t="shared" si="2"/>
        <v>164508275</v>
      </c>
      <c r="R25" s="31">
        <f t="shared" si="2"/>
        <v>69519759</v>
      </c>
      <c r="S25" s="31">
        <f t="shared" si="2"/>
        <v>-49322324</v>
      </c>
      <c r="T25" s="31">
        <f t="shared" si="2"/>
        <v>-44743825</v>
      </c>
      <c r="U25" s="31">
        <f t="shared" si="2"/>
        <v>0</v>
      </c>
      <c r="V25" s="31">
        <f t="shared" si="2"/>
        <v>-94066149</v>
      </c>
      <c r="W25" s="31">
        <f t="shared" si="2"/>
        <v>192422474</v>
      </c>
      <c r="X25" s="31">
        <f t="shared" si="2"/>
        <v>1270909602</v>
      </c>
      <c r="Y25" s="31">
        <f t="shared" si="2"/>
        <v>-1078487128</v>
      </c>
      <c r="Z25" s="32">
        <f>+IF(X25&lt;&gt;0,+(Y25/X25)*100,0)</f>
        <v>-84.85946807725826</v>
      </c>
      <c r="AA25" s="33">
        <f>+AA12+AA24</f>
        <v>1270909602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-17913292</v>
      </c>
      <c r="D30" s="18"/>
      <c r="E30" s="19"/>
      <c r="F30" s="20">
        <v>-20248506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-20248506</v>
      </c>
      <c r="Y30" s="20">
        <v>20248506</v>
      </c>
      <c r="Z30" s="21">
        <v>-100</v>
      </c>
      <c r="AA30" s="22">
        <v>-20248506</v>
      </c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>
        <v>1</v>
      </c>
      <c r="P31" s="20"/>
      <c r="Q31" s="20"/>
      <c r="R31" s="20">
        <v>1</v>
      </c>
      <c r="S31" s="20"/>
      <c r="T31" s="20"/>
      <c r="U31" s="20"/>
      <c r="V31" s="20"/>
      <c r="W31" s="20">
        <v>1</v>
      </c>
      <c r="X31" s="20"/>
      <c r="Y31" s="20">
        <v>1</v>
      </c>
      <c r="Z31" s="21"/>
      <c r="AA31" s="22"/>
    </row>
    <row r="32" spans="1:27" ht="12.75">
      <c r="A32" s="23" t="s">
        <v>56</v>
      </c>
      <c r="B32" s="17"/>
      <c r="C32" s="18">
        <v>213741214</v>
      </c>
      <c r="D32" s="18"/>
      <c r="E32" s="19">
        <v>-36375505</v>
      </c>
      <c r="F32" s="20">
        <v>212391012</v>
      </c>
      <c r="G32" s="20">
        <v>-7490848</v>
      </c>
      <c r="H32" s="20">
        <v>3825062</v>
      </c>
      <c r="I32" s="20">
        <v>-50694709</v>
      </c>
      <c r="J32" s="20">
        <v>-54360495</v>
      </c>
      <c r="K32" s="20">
        <v>65970775</v>
      </c>
      <c r="L32" s="20">
        <v>34091094</v>
      </c>
      <c r="M32" s="20">
        <v>-48577028</v>
      </c>
      <c r="N32" s="20">
        <v>51484841</v>
      </c>
      <c r="O32" s="20">
        <v>43633157</v>
      </c>
      <c r="P32" s="20">
        <v>-57865685</v>
      </c>
      <c r="Q32" s="20">
        <v>93562701</v>
      </c>
      <c r="R32" s="20">
        <v>79330173</v>
      </c>
      <c r="S32" s="20">
        <v>-89207793</v>
      </c>
      <c r="T32" s="20">
        <v>-17377298</v>
      </c>
      <c r="U32" s="20"/>
      <c r="V32" s="20">
        <v>-106585091</v>
      </c>
      <c r="W32" s="20">
        <v>-30130572</v>
      </c>
      <c r="X32" s="20">
        <v>212391012</v>
      </c>
      <c r="Y32" s="20">
        <v>-242521584</v>
      </c>
      <c r="Z32" s="21">
        <v>-114.19</v>
      </c>
      <c r="AA32" s="22">
        <v>212391012</v>
      </c>
    </row>
    <row r="33" spans="1:27" ht="12.75">
      <c r="A33" s="23" t="s">
        <v>57</v>
      </c>
      <c r="B33" s="17"/>
      <c r="C33" s="18">
        <v>53256739</v>
      </c>
      <c r="D33" s="18"/>
      <c r="E33" s="19">
        <v>750</v>
      </c>
      <c r="F33" s="20">
        <v>53256739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53256739</v>
      </c>
      <c r="Y33" s="20">
        <v>-53256739</v>
      </c>
      <c r="Z33" s="21">
        <v>-100</v>
      </c>
      <c r="AA33" s="22">
        <v>53256739</v>
      </c>
    </row>
    <row r="34" spans="1:27" ht="12.75">
      <c r="A34" s="27" t="s">
        <v>58</v>
      </c>
      <c r="B34" s="28"/>
      <c r="C34" s="29">
        <f aca="true" t="shared" si="3" ref="C34:Y34">SUM(C29:C33)</f>
        <v>249084661</v>
      </c>
      <c r="D34" s="29">
        <f>SUM(D29:D33)</f>
        <v>0</v>
      </c>
      <c r="E34" s="30">
        <f t="shared" si="3"/>
        <v>-36374755</v>
      </c>
      <c r="F34" s="31">
        <f t="shared" si="3"/>
        <v>245399245</v>
      </c>
      <c r="G34" s="31">
        <f t="shared" si="3"/>
        <v>-7490848</v>
      </c>
      <c r="H34" s="31">
        <f t="shared" si="3"/>
        <v>3825062</v>
      </c>
      <c r="I34" s="31">
        <f t="shared" si="3"/>
        <v>-50694709</v>
      </c>
      <c r="J34" s="31">
        <f t="shared" si="3"/>
        <v>-54360495</v>
      </c>
      <c r="K34" s="31">
        <f t="shared" si="3"/>
        <v>65970775</v>
      </c>
      <c r="L34" s="31">
        <f t="shared" si="3"/>
        <v>34091094</v>
      </c>
      <c r="M34" s="31">
        <f t="shared" si="3"/>
        <v>-48577028</v>
      </c>
      <c r="N34" s="31">
        <f t="shared" si="3"/>
        <v>51484841</v>
      </c>
      <c r="O34" s="31">
        <f t="shared" si="3"/>
        <v>43633158</v>
      </c>
      <c r="P34" s="31">
        <f t="shared" si="3"/>
        <v>-57865685</v>
      </c>
      <c r="Q34" s="31">
        <f t="shared" si="3"/>
        <v>93562701</v>
      </c>
      <c r="R34" s="31">
        <f t="shared" si="3"/>
        <v>79330174</v>
      </c>
      <c r="S34" s="31">
        <f t="shared" si="3"/>
        <v>-89207793</v>
      </c>
      <c r="T34" s="31">
        <f t="shared" si="3"/>
        <v>-17377298</v>
      </c>
      <c r="U34" s="31">
        <f t="shared" si="3"/>
        <v>0</v>
      </c>
      <c r="V34" s="31">
        <f t="shared" si="3"/>
        <v>-106585091</v>
      </c>
      <c r="W34" s="31">
        <f t="shared" si="3"/>
        <v>-30130571</v>
      </c>
      <c r="X34" s="31">
        <f t="shared" si="3"/>
        <v>245399245</v>
      </c>
      <c r="Y34" s="31">
        <f t="shared" si="3"/>
        <v>-275529816</v>
      </c>
      <c r="Z34" s="32">
        <f>+IF(X34&lt;&gt;0,+(Y34/X34)*100,0)</f>
        <v>-112.27818406694772</v>
      </c>
      <c r="AA34" s="33">
        <f>SUM(AA29:AA33)</f>
        <v>245399245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70033613</v>
      </c>
      <c r="D37" s="18"/>
      <c r="E37" s="19"/>
      <c r="F37" s="20">
        <v>60551173</v>
      </c>
      <c r="G37" s="20"/>
      <c r="H37" s="20">
        <v>-3183275</v>
      </c>
      <c r="I37" s="20">
        <v>-1966729</v>
      </c>
      <c r="J37" s="20">
        <v>-5150004</v>
      </c>
      <c r="K37" s="20">
        <v>-1216546</v>
      </c>
      <c r="L37" s="20"/>
      <c r="M37" s="20">
        <v>-4886268</v>
      </c>
      <c r="N37" s="20">
        <v>-6102814</v>
      </c>
      <c r="O37" s="20">
        <v>-2645526</v>
      </c>
      <c r="P37" s="20">
        <v>-1868879</v>
      </c>
      <c r="Q37" s="20">
        <v>-1428980</v>
      </c>
      <c r="R37" s="20">
        <v>-5943385</v>
      </c>
      <c r="S37" s="20">
        <v>-746676</v>
      </c>
      <c r="T37" s="20">
        <v>-2791930</v>
      </c>
      <c r="U37" s="20"/>
      <c r="V37" s="20">
        <v>-3538606</v>
      </c>
      <c r="W37" s="20">
        <v>-20734809</v>
      </c>
      <c r="X37" s="20">
        <v>60551173</v>
      </c>
      <c r="Y37" s="20">
        <v>-81285982</v>
      </c>
      <c r="Z37" s="21">
        <v>-134.24</v>
      </c>
      <c r="AA37" s="22">
        <v>60551173</v>
      </c>
    </row>
    <row r="38" spans="1:27" ht="12.75">
      <c r="A38" s="23" t="s">
        <v>57</v>
      </c>
      <c r="B38" s="17"/>
      <c r="C38" s="18">
        <v>5693000</v>
      </c>
      <c r="D38" s="18"/>
      <c r="E38" s="19"/>
      <c r="F38" s="20">
        <v>22498830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22498830</v>
      </c>
      <c r="Y38" s="20">
        <v>-22498830</v>
      </c>
      <c r="Z38" s="21">
        <v>-100</v>
      </c>
      <c r="AA38" s="22">
        <v>22498830</v>
      </c>
    </row>
    <row r="39" spans="1:27" ht="12.75">
      <c r="A39" s="27" t="s">
        <v>61</v>
      </c>
      <c r="B39" s="35"/>
      <c r="C39" s="29">
        <f aca="true" t="shared" si="4" ref="C39:Y39">SUM(C37:C38)</f>
        <v>75726613</v>
      </c>
      <c r="D39" s="29">
        <f>SUM(D37:D38)</f>
        <v>0</v>
      </c>
      <c r="E39" s="36">
        <f t="shared" si="4"/>
        <v>0</v>
      </c>
      <c r="F39" s="37">
        <f t="shared" si="4"/>
        <v>83050003</v>
      </c>
      <c r="G39" s="37">
        <f t="shared" si="4"/>
        <v>0</v>
      </c>
      <c r="H39" s="37">
        <f t="shared" si="4"/>
        <v>-3183275</v>
      </c>
      <c r="I39" s="37">
        <f t="shared" si="4"/>
        <v>-1966729</v>
      </c>
      <c r="J39" s="37">
        <f t="shared" si="4"/>
        <v>-5150004</v>
      </c>
      <c r="K39" s="37">
        <f t="shared" si="4"/>
        <v>-1216546</v>
      </c>
      <c r="L39" s="37">
        <f t="shared" si="4"/>
        <v>0</v>
      </c>
      <c r="M39" s="37">
        <f t="shared" si="4"/>
        <v>-4886268</v>
      </c>
      <c r="N39" s="37">
        <f t="shared" si="4"/>
        <v>-6102814</v>
      </c>
      <c r="O39" s="37">
        <f t="shared" si="4"/>
        <v>-2645526</v>
      </c>
      <c r="P39" s="37">
        <f t="shared" si="4"/>
        <v>-1868879</v>
      </c>
      <c r="Q39" s="37">
        <f t="shared" si="4"/>
        <v>-1428980</v>
      </c>
      <c r="R39" s="37">
        <f t="shared" si="4"/>
        <v>-5943385</v>
      </c>
      <c r="S39" s="37">
        <f t="shared" si="4"/>
        <v>-746676</v>
      </c>
      <c r="T39" s="37">
        <f t="shared" si="4"/>
        <v>-2791930</v>
      </c>
      <c r="U39" s="37">
        <f t="shared" si="4"/>
        <v>0</v>
      </c>
      <c r="V39" s="37">
        <f t="shared" si="4"/>
        <v>-3538606</v>
      </c>
      <c r="W39" s="37">
        <f t="shared" si="4"/>
        <v>-20734809</v>
      </c>
      <c r="X39" s="37">
        <f t="shared" si="4"/>
        <v>83050003</v>
      </c>
      <c r="Y39" s="37">
        <f t="shared" si="4"/>
        <v>-103784812</v>
      </c>
      <c r="Z39" s="38">
        <f>+IF(X39&lt;&gt;0,+(Y39/X39)*100,0)</f>
        <v>-124.96665653341397</v>
      </c>
      <c r="AA39" s="39">
        <f>SUM(AA37:AA38)</f>
        <v>83050003</v>
      </c>
    </row>
    <row r="40" spans="1:27" ht="12.75">
      <c r="A40" s="27" t="s">
        <v>62</v>
      </c>
      <c r="B40" s="28"/>
      <c r="C40" s="29">
        <f aca="true" t="shared" si="5" ref="C40:Y40">+C34+C39</f>
        <v>324811274</v>
      </c>
      <c r="D40" s="29">
        <f>+D34+D39</f>
        <v>0</v>
      </c>
      <c r="E40" s="30">
        <f t="shared" si="5"/>
        <v>-36374755</v>
      </c>
      <c r="F40" s="31">
        <f t="shared" si="5"/>
        <v>328449248</v>
      </c>
      <c r="G40" s="31">
        <f t="shared" si="5"/>
        <v>-7490848</v>
      </c>
      <c r="H40" s="31">
        <f t="shared" si="5"/>
        <v>641787</v>
      </c>
      <c r="I40" s="31">
        <f t="shared" si="5"/>
        <v>-52661438</v>
      </c>
      <c r="J40" s="31">
        <f t="shared" si="5"/>
        <v>-59510499</v>
      </c>
      <c r="K40" s="31">
        <f t="shared" si="5"/>
        <v>64754229</v>
      </c>
      <c r="L40" s="31">
        <f t="shared" si="5"/>
        <v>34091094</v>
      </c>
      <c r="M40" s="31">
        <f t="shared" si="5"/>
        <v>-53463296</v>
      </c>
      <c r="N40" s="31">
        <f t="shared" si="5"/>
        <v>45382027</v>
      </c>
      <c r="O40" s="31">
        <f t="shared" si="5"/>
        <v>40987632</v>
      </c>
      <c r="P40" s="31">
        <f t="shared" si="5"/>
        <v>-59734564</v>
      </c>
      <c r="Q40" s="31">
        <f t="shared" si="5"/>
        <v>92133721</v>
      </c>
      <c r="R40" s="31">
        <f t="shared" si="5"/>
        <v>73386789</v>
      </c>
      <c r="S40" s="31">
        <f t="shared" si="5"/>
        <v>-89954469</v>
      </c>
      <c r="T40" s="31">
        <f t="shared" si="5"/>
        <v>-20169228</v>
      </c>
      <c r="U40" s="31">
        <f t="shared" si="5"/>
        <v>0</v>
      </c>
      <c r="V40" s="31">
        <f t="shared" si="5"/>
        <v>-110123697</v>
      </c>
      <c r="W40" s="31">
        <f t="shared" si="5"/>
        <v>-50865380</v>
      </c>
      <c r="X40" s="31">
        <f t="shared" si="5"/>
        <v>328449248</v>
      </c>
      <c r="Y40" s="31">
        <f t="shared" si="5"/>
        <v>-379314628</v>
      </c>
      <c r="Z40" s="32">
        <f>+IF(X40&lt;&gt;0,+(Y40/X40)*100,0)</f>
        <v>-115.48652655158462</v>
      </c>
      <c r="AA40" s="33">
        <f>+AA34+AA39</f>
        <v>328449248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1002622434</v>
      </c>
      <c r="D42" s="43">
        <f>+D25-D40</f>
        <v>0</v>
      </c>
      <c r="E42" s="44">
        <f t="shared" si="6"/>
        <v>-76262698</v>
      </c>
      <c r="F42" s="45">
        <f t="shared" si="6"/>
        <v>942460354</v>
      </c>
      <c r="G42" s="45">
        <f t="shared" si="6"/>
        <v>140493874</v>
      </c>
      <c r="H42" s="45">
        <f t="shared" si="6"/>
        <v>-4632458</v>
      </c>
      <c r="I42" s="45">
        <f t="shared" si="6"/>
        <v>-4452191</v>
      </c>
      <c r="J42" s="45">
        <f t="shared" si="6"/>
        <v>131409225</v>
      </c>
      <c r="K42" s="45">
        <f t="shared" si="6"/>
        <v>-57368290</v>
      </c>
      <c r="L42" s="45">
        <f t="shared" si="6"/>
        <v>7961910</v>
      </c>
      <c r="M42" s="45">
        <f t="shared" si="6"/>
        <v>149094491</v>
      </c>
      <c r="N42" s="45">
        <f t="shared" si="6"/>
        <v>99688111</v>
      </c>
      <c r="O42" s="45">
        <f t="shared" si="6"/>
        <v>-84748905</v>
      </c>
      <c r="P42" s="45">
        <f t="shared" si="6"/>
        <v>8507321</v>
      </c>
      <c r="Q42" s="45">
        <f t="shared" si="6"/>
        <v>72374554</v>
      </c>
      <c r="R42" s="45">
        <f t="shared" si="6"/>
        <v>-3867030</v>
      </c>
      <c r="S42" s="45">
        <f t="shared" si="6"/>
        <v>40632145</v>
      </c>
      <c r="T42" s="45">
        <f t="shared" si="6"/>
        <v>-24574597</v>
      </c>
      <c r="U42" s="45">
        <f t="shared" si="6"/>
        <v>0</v>
      </c>
      <c r="V42" s="45">
        <f t="shared" si="6"/>
        <v>16057548</v>
      </c>
      <c r="W42" s="45">
        <f t="shared" si="6"/>
        <v>243287854</v>
      </c>
      <c r="X42" s="45">
        <f t="shared" si="6"/>
        <v>942460354</v>
      </c>
      <c r="Y42" s="45">
        <f t="shared" si="6"/>
        <v>-699172500</v>
      </c>
      <c r="Z42" s="46">
        <f>+IF(X42&lt;&gt;0,+(Y42/X42)*100,0)</f>
        <v>-74.18587922903758</v>
      </c>
      <c r="AA42" s="47">
        <f>+AA25-AA40</f>
        <v>942460354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914927984</v>
      </c>
      <c r="D45" s="18"/>
      <c r="E45" s="19">
        <v>-182448166</v>
      </c>
      <c r="F45" s="20">
        <v>906222692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906222692</v>
      </c>
      <c r="Y45" s="20">
        <v>-906222692</v>
      </c>
      <c r="Z45" s="48">
        <v>-100</v>
      </c>
      <c r="AA45" s="22">
        <v>906222692</v>
      </c>
    </row>
    <row r="46" spans="1:27" ht="12.75">
      <c r="A46" s="23" t="s">
        <v>67</v>
      </c>
      <c r="B46" s="17"/>
      <c r="C46" s="18"/>
      <c r="D46" s="18"/>
      <c r="E46" s="19">
        <v>-80915461</v>
      </c>
      <c r="F46" s="20">
        <v>-163963880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-163963881</v>
      </c>
      <c r="Y46" s="20">
        <v>163963881</v>
      </c>
      <c r="Z46" s="48">
        <v>-100</v>
      </c>
      <c r="AA46" s="22">
        <v>-163963880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914927984</v>
      </c>
      <c r="D48" s="51">
        <f>SUM(D45:D47)</f>
        <v>0</v>
      </c>
      <c r="E48" s="52">
        <f t="shared" si="7"/>
        <v>-263363627</v>
      </c>
      <c r="F48" s="53">
        <f t="shared" si="7"/>
        <v>742258812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742258811</v>
      </c>
      <c r="Y48" s="53">
        <f t="shared" si="7"/>
        <v>-742258811</v>
      </c>
      <c r="Z48" s="54">
        <f>+IF(X48&lt;&gt;0,+(Y48/X48)*100,0)</f>
        <v>-100</v>
      </c>
      <c r="AA48" s="55">
        <f>SUM(AA45:AA47)</f>
        <v>742258812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-374498515</v>
      </c>
      <c r="D6" s="18"/>
      <c r="E6" s="19">
        <v>20000000</v>
      </c>
      <c r="F6" s="20">
        <v>20000000</v>
      </c>
      <c r="G6" s="20">
        <v>-473348020</v>
      </c>
      <c r="H6" s="20">
        <v>383480963</v>
      </c>
      <c r="I6" s="20">
        <v>4697939</v>
      </c>
      <c r="J6" s="20">
        <v>-85169118</v>
      </c>
      <c r="K6" s="20">
        <v>1239324</v>
      </c>
      <c r="L6" s="20">
        <v>333189589</v>
      </c>
      <c r="M6" s="20">
        <v>-85593986</v>
      </c>
      <c r="N6" s="20">
        <v>248834927</v>
      </c>
      <c r="O6" s="20">
        <v>-571186624</v>
      </c>
      <c r="P6" s="20">
        <v>110635880</v>
      </c>
      <c r="Q6" s="20">
        <v>78631012</v>
      </c>
      <c r="R6" s="20">
        <v>-381919732</v>
      </c>
      <c r="S6" s="20">
        <v>42675361</v>
      </c>
      <c r="T6" s="20">
        <v>-68526824</v>
      </c>
      <c r="U6" s="20"/>
      <c r="V6" s="20">
        <v>-25851463</v>
      </c>
      <c r="W6" s="20">
        <v>-244105386</v>
      </c>
      <c r="X6" s="20">
        <v>20000000</v>
      </c>
      <c r="Y6" s="20">
        <v>-264105386</v>
      </c>
      <c r="Z6" s="21">
        <v>-1320.53</v>
      </c>
      <c r="AA6" s="22">
        <v>20000000</v>
      </c>
    </row>
    <row r="7" spans="1:27" ht="12.75">
      <c r="A7" s="23" t="s">
        <v>34</v>
      </c>
      <c r="B7" s="17"/>
      <c r="C7" s="18">
        <v>322078115</v>
      </c>
      <c r="D7" s="18"/>
      <c r="E7" s="19">
        <v>90000000</v>
      </c>
      <c r="F7" s="20">
        <v>90000000</v>
      </c>
      <c r="G7" s="20">
        <v>287673960</v>
      </c>
      <c r="H7" s="20">
        <v>34404156</v>
      </c>
      <c r="I7" s="20"/>
      <c r="J7" s="20">
        <v>322078116</v>
      </c>
      <c r="K7" s="20"/>
      <c r="L7" s="20">
        <v>-750169</v>
      </c>
      <c r="M7" s="20">
        <v>20633037</v>
      </c>
      <c r="N7" s="20">
        <v>19882868</v>
      </c>
      <c r="O7" s="20">
        <v>129759000</v>
      </c>
      <c r="P7" s="20">
        <v>79931734</v>
      </c>
      <c r="Q7" s="20"/>
      <c r="R7" s="20">
        <v>209690734</v>
      </c>
      <c r="S7" s="20"/>
      <c r="T7" s="20"/>
      <c r="U7" s="20"/>
      <c r="V7" s="20"/>
      <c r="W7" s="20">
        <v>551651718</v>
      </c>
      <c r="X7" s="20">
        <v>90000000</v>
      </c>
      <c r="Y7" s="20">
        <v>461651718</v>
      </c>
      <c r="Z7" s="21">
        <v>512.95</v>
      </c>
      <c r="AA7" s="22">
        <v>90000000</v>
      </c>
    </row>
    <row r="8" spans="1:27" ht="12.75">
      <c r="A8" s="23" t="s">
        <v>35</v>
      </c>
      <c r="B8" s="17"/>
      <c r="C8" s="18">
        <v>492714372</v>
      </c>
      <c r="D8" s="18"/>
      <c r="E8" s="19">
        <v>568656550</v>
      </c>
      <c r="F8" s="20">
        <v>568656550</v>
      </c>
      <c r="G8" s="20">
        <v>1265969477</v>
      </c>
      <c r="H8" s="20">
        <v>-549427638</v>
      </c>
      <c r="I8" s="20">
        <v>64537699</v>
      </c>
      <c r="J8" s="20">
        <v>781079538</v>
      </c>
      <c r="K8" s="20">
        <v>52168007</v>
      </c>
      <c r="L8" s="20">
        <v>96997055</v>
      </c>
      <c r="M8" s="20">
        <v>-351759348</v>
      </c>
      <c r="N8" s="20">
        <v>-202594286</v>
      </c>
      <c r="O8" s="20">
        <v>21699995</v>
      </c>
      <c r="P8" s="20">
        <v>15698182</v>
      </c>
      <c r="Q8" s="20">
        <v>43246935</v>
      </c>
      <c r="R8" s="20">
        <v>80645112</v>
      </c>
      <c r="S8" s="20">
        <v>100425190</v>
      </c>
      <c r="T8" s="20">
        <v>107539707</v>
      </c>
      <c r="U8" s="20"/>
      <c r="V8" s="20">
        <v>207964897</v>
      </c>
      <c r="W8" s="20">
        <v>867095261</v>
      </c>
      <c r="X8" s="20">
        <v>568656550</v>
      </c>
      <c r="Y8" s="20">
        <v>298438711</v>
      </c>
      <c r="Z8" s="21">
        <v>52.48</v>
      </c>
      <c r="AA8" s="22">
        <v>568656550</v>
      </c>
    </row>
    <row r="9" spans="1:27" ht="12.75">
      <c r="A9" s="23" t="s">
        <v>36</v>
      </c>
      <c r="B9" s="17"/>
      <c r="C9" s="18">
        <v>348336060</v>
      </c>
      <c r="D9" s="18"/>
      <c r="E9" s="19">
        <v>1390000</v>
      </c>
      <c r="F9" s="20">
        <v>98794861</v>
      </c>
      <c r="G9" s="20">
        <v>314945630</v>
      </c>
      <c r="H9" s="20">
        <v>89155144</v>
      </c>
      <c r="I9" s="20">
        <v>-1291770</v>
      </c>
      <c r="J9" s="20">
        <v>402809004</v>
      </c>
      <c r="K9" s="20">
        <v>16479388</v>
      </c>
      <c r="L9" s="20">
        <v>14859292</v>
      </c>
      <c r="M9" s="20">
        <v>33209128</v>
      </c>
      <c r="N9" s="20">
        <v>64547808</v>
      </c>
      <c r="O9" s="20">
        <v>-12493638</v>
      </c>
      <c r="P9" s="20">
        <v>12935607</v>
      </c>
      <c r="Q9" s="20">
        <v>21664444</v>
      </c>
      <c r="R9" s="20">
        <v>22106413</v>
      </c>
      <c r="S9" s="20">
        <v>7838263</v>
      </c>
      <c r="T9" s="20">
        <v>10168935</v>
      </c>
      <c r="U9" s="20"/>
      <c r="V9" s="20">
        <v>18007198</v>
      </c>
      <c r="W9" s="20">
        <v>507470423</v>
      </c>
      <c r="X9" s="20">
        <v>98794861</v>
      </c>
      <c r="Y9" s="20">
        <v>408675562</v>
      </c>
      <c r="Z9" s="21">
        <v>413.66</v>
      </c>
      <c r="AA9" s="22">
        <v>98794861</v>
      </c>
    </row>
    <row r="10" spans="1:27" ht="12.75">
      <c r="A10" s="23" t="s">
        <v>37</v>
      </c>
      <c r="B10" s="17"/>
      <c r="C10" s="18">
        <v>84414</v>
      </c>
      <c r="D10" s="18"/>
      <c r="E10" s="19"/>
      <c r="F10" s="20"/>
      <c r="G10" s="24">
        <v>105233</v>
      </c>
      <c r="H10" s="24">
        <v>-24957</v>
      </c>
      <c r="I10" s="24">
        <v>-2082</v>
      </c>
      <c r="J10" s="20">
        <v>78194</v>
      </c>
      <c r="K10" s="24">
        <v>-2091</v>
      </c>
      <c r="L10" s="24">
        <v>-2100</v>
      </c>
      <c r="M10" s="20">
        <v>-2108</v>
      </c>
      <c r="N10" s="24">
        <v>-6299</v>
      </c>
      <c r="O10" s="24">
        <v>-2117</v>
      </c>
      <c r="P10" s="24">
        <v>-2126</v>
      </c>
      <c r="Q10" s="20">
        <v>-2135</v>
      </c>
      <c r="R10" s="24">
        <v>-6378</v>
      </c>
      <c r="S10" s="24">
        <v>-2144</v>
      </c>
      <c r="T10" s="20">
        <v>-2153</v>
      </c>
      <c r="U10" s="24"/>
      <c r="V10" s="24">
        <v>-4297</v>
      </c>
      <c r="W10" s="24">
        <v>61220</v>
      </c>
      <c r="X10" s="20"/>
      <c r="Y10" s="24">
        <v>61220</v>
      </c>
      <c r="Z10" s="25"/>
      <c r="AA10" s="26"/>
    </row>
    <row r="11" spans="1:27" ht="12.75">
      <c r="A11" s="23" t="s">
        <v>38</v>
      </c>
      <c r="B11" s="17"/>
      <c r="C11" s="18">
        <v>50279281</v>
      </c>
      <c r="D11" s="18"/>
      <c r="E11" s="19">
        <v>47400000</v>
      </c>
      <c r="F11" s="20">
        <v>47400000</v>
      </c>
      <c r="G11" s="20">
        <v>50026474</v>
      </c>
      <c r="H11" s="20">
        <v>97822276</v>
      </c>
      <c r="I11" s="20">
        <v>-1379075</v>
      </c>
      <c r="J11" s="20">
        <v>146469675</v>
      </c>
      <c r="K11" s="20">
        <v>-496262</v>
      </c>
      <c r="L11" s="20">
        <v>-784979</v>
      </c>
      <c r="M11" s="20">
        <v>2105089</v>
      </c>
      <c r="N11" s="20">
        <v>823848</v>
      </c>
      <c r="O11" s="20">
        <v>-96820690</v>
      </c>
      <c r="P11" s="20">
        <v>1046313</v>
      </c>
      <c r="Q11" s="20">
        <v>-1519847</v>
      </c>
      <c r="R11" s="20">
        <v>-97294224</v>
      </c>
      <c r="S11" s="20">
        <v>1008997</v>
      </c>
      <c r="T11" s="20">
        <v>2265544</v>
      </c>
      <c r="U11" s="20"/>
      <c r="V11" s="20">
        <v>3274541</v>
      </c>
      <c r="W11" s="20">
        <v>53273840</v>
      </c>
      <c r="X11" s="20">
        <v>47400000</v>
      </c>
      <c r="Y11" s="20">
        <v>5873840</v>
      </c>
      <c r="Z11" s="21">
        <v>12.39</v>
      </c>
      <c r="AA11" s="22">
        <v>47400000</v>
      </c>
    </row>
    <row r="12" spans="1:27" ht="12.75">
      <c r="A12" s="27" t="s">
        <v>39</v>
      </c>
      <c r="B12" s="28"/>
      <c r="C12" s="29">
        <f aca="true" t="shared" si="0" ref="C12:Y12">SUM(C6:C11)</f>
        <v>838993727</v>
      </c>
      <c r="D12" s="29">
        <f>SUM(D6:D11)</f>
        <v>0</v>
      </c>
      <c r="E12" s="30">
        <f t="shared" si="0"/>
        <v>727446550</v>
      </c>
      <c r="F12" s="31">
        <f t="shared" si="0"/>
        <v>824851411</v>
      </c>
      <c r="G12" s="31">
        <f t="shared" si="0"/>
        <v>1445372754</v>
      </c>
      <c r="H12" s="31">
        <f t="shared" si="0"/>
        <v>55409944</v>
      </c>
      <c r="I12" s="31">
        <f t="shared" si="0"/>
        <v>66562711</v>
      </c>
      <c r="J12" s="31">
        <f t="shared" si="0"/>
        <v>1567345409</v>
      </c>
      <c r="K12" s="31">
        <f t="shared" si="0"/>
        <v>69388366</v>
      </c>
      <c r="L12" s="31">
        <f t="shared" si="0"/>
        <v>443508688</v>
      </c>
      <c r="M12" s="31">
        <f t="shared" si="0"/>
        <v>-381408188</v>
      </c>
      <c r="N12" s="31">
        <f t="shared" si="0"/>
        <v>131488866</v>
      </c>
      <c r="O12" s="31">
        <f t="shared" si="0"/>
        <v>-529044074</v>
      </c>
      <c r="P12" s="31">
        <f t="shared" si="0"/>
        <v>220245590</v>
      </c>
      <c r="Q12" s="31">
        <f t="shared" si="0"/>
        <v>142020409</v>
      </c>
      <c r="R12" s="31">
        <f t="shared" si="0"/>
        <v>-166778075</v>
      </c>
      <c r="S12" s="31">
        <f t="shared" si="0"/>
        <v>151945667</v>
      </c>
      <c r="T12" s="31">
        <f t="shared" si="0"/>
        <v>51445209</v>
      </c>
      <c r="U12" s="31">
        <f t="shared" si="0"/>
        <v>0</v>
      </c>
      <c r="V12" s="31">
        <f t="shared" si="0"/>
        <v>203390876</v>
      </c>
      <c r="W12" s="31">
        <f t="shared" si="0"/>
        <v>1735447076</v>
      </c>
      <c r="X12" s="31">
        <f t="shared" si="0"/>
        <v>824851411</v>
      </c>
      <c r="Y12" s="31">
        <f t="shared" si="0"/>
        <v>910595665</v>
      </c>
      <c r="Z12" s="32">
        <f>+IF(X12&lt;&gt;0,+(Y12/X12)*100,0)</f>
        <v>110.39511515123056</v>
      </c>
      <c r="AA12" s="33">
        <f>SUM(AA6:AA11)</f>
        <v>824851411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256452695</v>
      </c>
      <c r="D17" s="18"/>
      <c r="E17" s="19">
        <v>105000000</v>
      </c>
      <c r="F17" s="20">
        <v>105000000</v>
      </c>
      <c r="G17" s="20">
        <v>156053941</v>
      </c>
      <c r="H17" s="20">
        <v>100398754</v>
      </c>
      <c r="I17" s="20"/>
      <c r="J17" s="20">
        <v>256452695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256452695</v>
      </c>
      <c r="X17" s="20">
        <v>105000000</v>
      </c>
      <c r="Y17" s="20">
        <v>151452695</v>
      </c>
      <c r="Z17" s="21">
        <v>144.24</v>
      </c>
      <c r="AA17" s="22">
        <v>105000000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5088406193</v>
      </c>
      <c r="D19" s="18"/>
      <c r="E19" s="19">
        <v>4844746549</v>
      </c>
      <c r="F19" s="20">
        <v>4850806549</v>
      </c>
      <c r="G19" s="20">
        <v>4654793047</v>
      </c>
      <c r="H19" s="20">
        <v>-38898812</v>
      </c>
      <c r="I19" s="20">
        <v>485201201</v>
      </c>
      <c r="J19" s="20">
        <v>5101095436</v>
      </c>
      <c r="K19" s="20">
        <v>13272177</v>
      </c>
      <c r="L19" s="20">
        <v>470030</v>
      </c>
      <c r="M19" s="20">
        <v>-176259287</v>
      </c>
      <c r="N19" s="20">
        <v>-162517080</v>
      </c>
      <c r="O19" s="20">
        <v>2895134</v>
      </c>
      <c r="P19" s="20">
        <v>-27440826</v>
      </c>
      <c r="Q19" s="20">
        <v>-19794279</v>
      </c>
      <c r="R19" s="20">
        <v>-44339971</v>
      </c>
      <c r="S19" s="20"/>
      <c r="T19" s="20">
        <v>1690666</v>
      </c>
      <c r="U19" s="20"/>
      <c r="V19" s="20">
        <v>1690666</v>
      </c>
      <c r="W19" s="20">
        <v>4895929051</v>
      </c>
      <c r="X19" s="20">
        <v>4850806549</v>
      </c>
      <c r="Y19" s="20">
        <v>45122502</v>
      </c>
      <c r="Z19" s="21">
        <v>0.93</v>
      </c>
      <c r="AA19" s="22">
        <v>4850806549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657949</v>
      </c>
      <c r="D22" s="18"/>
      <c r="E22" s="19">
        <v>1000000</v>
      </c>
      <c r="F22" s="20">
        <v>1000000</v>
      </c>
      <c r="G22" s="20">
        <v>648654</v>
      </c>
      <c r="H22" s="20">
        <v>9295</v>
      </c>
      <c r="I22" s="20"/>
      <c r="J22" s="20">
        <v>657949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657949</v>
      </c>
      <c r="X22" s="20">
        <v>1000000</v>
      </c>
      <c r="Y22" s="20">
        <v>-342051</v>
      </c>
      <c r="Z22" s="21">
        <v>-34.21</v>
      </c>
      <c r="AA22" s="22">
        <v>1000000</v>
      </c>
    </row>
    <row r="23" spans="1:27" ht="12.75">
      <c r="A23" s="23" t="s">
        <v>48</v>
      </c>
      <c r="B23" s="17"/>
      <c r="C23" s="18">
        <v>-97393017</v>
      </c>
      <c r="D23" s="18"/>
      <c r="E23" s="19"/>
      <c r="F23" s="20"/>
      <c r="G23" s="24">
        <v>378984156</v>
      </c>
      <c r="H23" s="24">
        <v>-1639768</v>
      </c>
      <c r="I23" s="24">
        <v>-474737405</v>
      </c>
      <c r="J23" s="20">
        <v>-97393017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-97393017</v>
      </c>
      <c r="X23" s="20"/>
      <c r="Y23" s="24">
        <v>-97393017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5248123820</v>
      </c>
      <c r="D24" s="29">
        <f>SUM(D15:D23)</f>
        <v>0</v>
      </c>
      <c r="E24" s="36">
        <f t="shared" si="1"/>
        <v>4950746549</v>
      </c>
      <c r="F24" s="37">
        <f t="shared" si="1"/>
        <v>4956806549</v>
      </c>
      <c r="G24" s="37">
        <f t="shared" si="1"/>
        <v>5190479798</v>
      </c>
      <c r="H24" s="37">
        <f t="shared" si="1"/>
        <v>59869469</v>
      </c>
      <c r="I24" s="37">
        <f t="shared" si="1"/>
        <v>10463796</v>
      </c>
      <c r="J24" s="37">
        <f t="shared" si="1"/>
        <v>5260813063</v>
      </c>
      <c r="K24" s="37">
        <f t="shared" si="1"/>
        <v>13272177</v>
      </c>
      <c r="L24" s="37">
        <f t="shared" si="1"/>
        <v>470030</v>
      </c>
      <c r="M24" s="37">
        <f t="shared" si="1"/>
        <v>-176259287</v>
      </c>
      <c r="N24" s="37">
        <f t="shared" si="1"/>
        <v>-162517080</v>
      </c>
      <c r="O24" s="37">
        <f t="shared" si="1"/>
        <v>2895134</v>
      </c>
      <c r="P24" s="37">
        <f t="shared" si="1"/>
        <v>-27440826</v>
      </c>
      <c r="Q24" s="37">
        <f t="shared" si="1"/>
        <v>-19794279</v>
      </c>
      <c r="R24" s="37">
        <f t="shared" si="1"/>
        <v>-44339971</v>
      </c>
      <c r="S24" s="37">
        <f t="shared" si="1"/>
        <v>0</v>
      </c>
      <c r="T24" s="37">
        <f t="shared" si="1"/>
        <v>1690666</v>
      </c>
      <c r="U24" s="37">
        <f t="shared" si="1"/>
        <v>0</v>
      </c>
      <c r="V24" s="37">
        <f t="shared" si="1"/>
        <v>1690666</v>
      </c>
      <c r="W24" s="37">
        <f t="shared" si="1"/>
        <v>5055646678</v>
      </c>
      <c r="X24" s="37">
        <f t="shared" si="1"/>
        <v>4956806549</v>
      </c>
      <c r="Y24" s="37">
        <f t="shared" si="1"/>
        <v>98840129</v>
      </c>
      <c r="Z24" s="38">
        <f>+IF(X24&lt;&gt;0,+(Y24/X24)*100,0)</f>
        <v>1.9940283733675321</v>
      </c>
      <c r="AA24" s="39">
        <f>SUM(AA15:AA23)</f>
        <v>4956806549</v>
      </c>
    </row>
    <row r="25" spans="1:27" ht="12.75">
      <c r="A25" s="27" t="s">
        <v>50</v>
      </c>
      <c r="B25" s="28"/>
      <c r="C25" s="29">
        <f aca="true" t="shared" si="2" ref="C25:Y25">+C12+C24</f>
        <v>6087117547</v>
      </c>
      <c r="D25" s="29">
        <f>+D12+D24</f>
        <v>0</v>
      </c>
      <c r="E25" s="30">
        <f t="shared" si="2"/>
        <v>5678193099</v>
      </c>
      <c r="F25" s="31">
        <f t="shared" si="2"/>
        <v>5781657960</v>
      </c>
      <c r="G25" s="31">
        <f t="shared" si="2"/>
        <v>6635852552</v>
      </c>
      <c r="H25" s="31">
        <f t="shared" si="2"/>
        <v>115279413</v>
      </c>
      <c r="I25" s="31">
        <f t="shared" si="2"/>
        <v>77026507</v>
      </c>
      <c r="J25" s="31">
        <f t="shared" si="2"/>
        <v>6828158472</v>
      </c>
      <c r="K25" s="31">
        <f t="shared" si="2"/>
        <v>82660543</v>
      </c>
      <c r="L25" s="31">
        <f t="shared" si="2"/>
        <v>443978718</v>
      </c>
      <c r="M25" s="31">
        <f t="shared" si="2"/>
        <v>-557667475</v>
      </c>
      <c r="N25" s="31">
        <f t="shared" si="2"/>
        <v>-31028214</v>
      </c>
      <c r="O25" s="31">
        <f t="shared" si="2"/>
        <v>-526148940</v>
      </c>
      <c r="P25" s="31">
        <f t="shared" si="2"/>
        <v>192804764</v>
      </c>
      <c r="Q25" s="31">
        <f t="shared" si="2"/>
        <v>122226130</v>
      </c>
      <c r="R25" s="31">
        <f t="shared" si="2"/>
        <v>-211118046</v>
      </c>
      <c r="S25" s="31">
        <f t="shared" si="2"/>
        <v>151945667</v>
      </c>
      <c r="T25" s="31">
        <f t="shared" si="2"/>
        <v>53135875</v>
      </c>
      <c r="U25" s="31">
        <f t="shared" si="2"/>
        <v>0</v>
      </c>
      <c r="V25" s="31">
        <f t="shared" si="2"/>
        <v>205081542</v>
      </c>
      <c r="W25" s="31">
        <f t="shared" si="2"/>
        <v>6791093754</v>
      </c>
      <c r="X25" s="31">
        <f t="shared" si="2"/>
        <v>5781657960</v>
      </c>
      <c r="Y25" s="31">
        <f t="shared" si="2"/>
        <v>1009435794</v>
      </c>
      <c r="Z25" s="32">
        <f>+IF(X25&lt;&gt;0,+(Y25/X25)*100,0)</f>
        <v>17.459278998925768</v>
      </c>
      <c r="AA25" s="33">
        <f>+AA12+AA24</f>
        <v>5781657960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16000000</v>
      </c>
      <c r="F30" s="20">
        <v>16000000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16000000</v>
      </c>
      <c r="Y30" s="20">
        <v>-16000000</v>
      </c>
      <c r="Z30" s="21">
        <v>-100</v>
      </c>
      <c r="AA30" s="22">
        <v>16000000</v>
      </c>
    </row>
    <row r="31" spans="1:27" ht="12.75">
      <c r="A31" s="23" t="s">
        <v>55</v>
      </c>
      <c r="B31" s="17"/>
      <c r="C31" s="18">
        <v>65817010</v>
      </c>
      <c r="D31" s="18"/>
      <c r="E31" s="19">
        <v>34000000</v>
      </c>
      <c r="F31" s="20">
        <v>34000000</v>
      </c>
      <c r="G31" s="20">
        <v>58038577</v>
      </c>
      <c r="H31" s="20">
        <v>245330</v>
      </c>
      <c r="I31" s="20">
        <v>8210004</v>
      </c>
      <c r="J31" s="20">
        <v>66493911</v>
      </c>
      <c r="K31" s="20">
        <v>184837</v>
      </c>
      <c r="L31" s="20">
        <v>120496</v>
      </c>
      <c r="M31" s="20">
        <v>195310</v>
      </c>
      <c r="N31" s="20">
        <v>500643</v>
      </c>
      <c r="O31" s="20">
        <v>445217</v>
      </c>
      <c r="P31" s="20">
        <v>190294</v>
      </c>
      <c r="Q31" s="20">
        <v>141921</v>
      </c>
      <c r="R31" s="20">
        <v>777432</v>
      </c>
      <c r="S31" s="20"/>
      <c r="T31" s="20">
        <v>4251</v>
      </c>
      <c r="U31" s="20"/>
      <c r="V31" s="20">
        <v>4251</v>
      </c>
      <c r="W31" s="20">
        <v>67776237</v>
      </c>
      <c r="X31" s="20">
        <v>34000000</v>
      </c>
      <c r="Y31" s="20">
        <v>33776237</v>
      </c>
      <c r="Z31" s="21">
        <v>99.34</v>
      </c>
      <c r="AA31" s="22">
        <v>34000000</v>
      </c>
    </row>
    <row r="32" spans="1:27" ht="12.75">
      <c r="A32" s="23" t="s">
        <v>56</v>
      </c>
      <c r="B32" s="17"/>
      <c r="C32" s="18">
        <v>1142738991</v>
      </c>
      <c r="D32" s="18"/>
      <c r="E32" s="19">
        <v>1291305542</v>
      </c>
      <c r="F32" s="20">
        <v>1067347214</v>
      </c>
      <c r="G32" s="20">
        <v>772415118</v>
      </c>
      <c r="H32" s="20">
        <v>804517323</v>
      </c>
      <c r="I32" s="20">
        <v>-1426313</v>
      </c>
      <c r="J32" s="20">
        <v>1575506128</v>
      </c>
      <c r="K32" s="20">
        <v>28997043</v>
      </c>
      <c r="L32" s="20">
        <v>174632787</v>
      </c>
      <c r="M32" s="20">
        <v>78760019</v>
      </c>
      <c r="N32" s="20">
        <v>282389849</v>
      </c>
      <c r="O32" s="20">
        <v>-565983580</v>
      </c>
      <c r="P32" s="20">
        <v>213281628</v>
      </c>
      <c r="Q32" s="20">
        <v>179321150</v>
      </c>
      <c r="R32" s="20">
        <v>-173380802</v>
      </c>
      <c r="S32" s="20">
        <v>84512979</v>
      </c>
      <c r="T32" s="20">
        <v>-32541807</v>
      </c>
      <c r="U32" s="20"/>
      <c r="V32" s="20">
        <v>51971172</v>
      </c>
      <c r="W32" s="20">
        <v>1736486347</v>
      </c>
      <c r="X32" s="20">
        <v>1067347214</v>
      </c>
      <c r="Y32" s="20">
        <v>669139133</v>
      </c>
      <c r="Z32" s="21">
        <v>62.69</v>
      </c>
      <c r="AA32" s="22">
        <v>1067347214</v>
      </c>
    </row>
    <row r="33" spans="1:27" ht="12.75">
      <c r="A33" s="23" t="s">
        <v>57</v>
      </c>
      <c r="B33" s="17"/>
      <c r="C33" s="18">
        <v>508405778</v>
      </c>
      <c r="D33" s="18"/>
      <c r="E33" s="19">
        <v>398000000</v>
      </c>
      <c r="F33" s="20">
        <v>398000000</v>
      </c>
      <c r="G33" s="20">
        <v>469365404</v>
      </c>
      <c r="H33" s="20">
        <v>39066895</v>
      </c>
      <c r="I33" s="20">
        <v>10661</v>
      </c>
      <c r="J33" s="20">
        <v>508442960</v>
      </c>
      <c r="K33" s="20">
        <v>16482</v>
      </c>
      <c r="L33" s="20">
        <v>8667</v>
      </c>
      <c r="M33" s="20">
        <v>11341</v>
      </c>
      <c r="N33" s="20">
        <v>36490</v>
      </c>
      <c r="O33" s="20">
        <v>20373</v>
      </c>
      <c r="P33" s="20">
        <v>7488</v>
      </c>
      <c r="Q33" s="20">
        <v>16375</v>
      </c>
      <c r="R33" s="20">
        <v>44236</v>
      </c>
      <c r="S33" s="20">
        <v>9019</v>
      </c>
      <c r="T33" s="20">
        <v>16091</v>
      </c>
      <c r="U33" s="20"/>
      <c r="V33" s="20">
        <v>25110</v>
      </c>
      <c r="W33" s="20">
        <v>508548796</v>
      </c>
      <c r="X33" s="20">
        <v>398000000</v>
      </c>
      <c r="Y33" s="20">
        <v>110548796</v>
      </c>
      <c r="Z33" s="21">
        <v>27.78</v>
      </c>
      <c r="AA33" s="22">
        <v>398000000</v>
      </c>
    </row>
    <row r="34" spans="1:27" ht="12.75">
      <c r="A34" s="27" t="s">
        <v>58</v>
      </c>
      <c r="B34" s="28"/>
      <c r="C34" s="29">
        <f aca="true" t="shared" si="3" ref="C34:Y34">SUM(C29:C33)</f>
        <v>1716961779</v>
      </c>
      <c r="D34" s="29">
        <f>SUM(D29:D33)</f>
        <v>0</v>
      </c>
      <c r="E34" s="30">
        <f t="shared" si="3"/>
        <v>1739305542</v>
      </c>
      <c r="F34" s="31">
        <f t="shared" si="3"/>
        <v>1515347214</v>
      </c>
      <c r="G34" s="31">
        <f t="shared" si="3"/>
        <v>1299819099</v>
      </c>
      <c r="H34" s="31">
        <f t="shared" si="3"/>
        <v>843829548</v>
      </c>
      <c r="I34" s="31">
        <f t="shared" si="3"/>
        <v>6794352</v>
      </c>
      <c r="J34" s="31">
        <f t="shared" si="3"/>
        <v>2150442999</v>
      </c>
      <c r="K34" s="31">
        <f t="shared" si="3"/>
        <v>29198362</v>
      </c>
      <c r="L34" s="31">
        <f t="shared" si="3"/>
        <v>174761950</v>
      </c>
      <c r="M34" s="31">
        <f t="shared" si="3"/>
        <v>78966670</v>
      </c>
      <c r="N34" s="31">
        <f t="shared" si="3"/>
        <v>282926982</v>
      </c>
      <c r="O34" s="31">
        <f t="shared" si="3"/>
        <v>-565517990</v>
      </c>
      <c r="P34" s="31">
        <f t="shared" si="3"/>
        <v>213479410</v>
      </c>
      <c r="Q34" s="31">
        <f t="shared" si="3"/>
        <v>179479446</v>
      </c>
      <c r="R34" s="31">
        <f t="shared" si="3"/>
        <v>-172559134</v>
      </c>
      <c r="S34" s="31">
        <f t="shared" si="3"/>
        <v>84521998</v>
      </c>
      <c r="T34" s="31">
        <f t="shared" si="3"/>
        <v>-32521465</v>
      </c>
      <c r="U34" s="31">
        <f t="shared" si="3"/>
        <v>0</v>
      </c>
      <c r="V34" s="31">
        <f t="shared" si="3"/>
        <v>52000533</v>
      </c>
      <c r="W34" s="31">
        <f t="shared" si="3"/>
        <v>2312811380</v>
      </c>
      <c r="X34" s="31">
        <f t="shared" si="3"/>
        <v>1515347214</v>
      </c>
      <c r="Y34" s="31">
        <f t="shared" si="3"/>
        <v>797464166</v>
      </c>
      <c r="Z34" s="32">
        <f>+IF(X34&lt;&gt;0,+(Y34/X34)*100,0)</f>
        <v>52.62583773754178</v>
      </c>
      <c r="AA34" s="33">
        <f>SUM(AA29:AA33)</f>
        <v>1515347214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103427942</v>
      </c>
      <c r="D37" s="18"/>
      <c r="E37" s="19">
        <v>50000000</v>
      </c>
      <c r="F37" s="20">
        <v>50000000</v>
      </c>
      <c r="G37" s="20">
        <v>23424242</v>
      </c>
      <c r="H37" s="20">
        <v>-201186</v>
      </c>
      <c r="I37" s="20">
        <v>77981757</v>
      </c>
      <c r="J37" s="20">
        <v>101204813</v>
      </c>
      <c r="K37" s="20">
        <v>-204864</v>
      </c>
      <c r="L37" s="20">
        <v>-212659</v>
      </c>
      <c r="M37" s="20">
        <v>-208382</v>
      </c>
      <c r="N37" s="20">
        <v>-625905</v>
      </c>
      <c r="O37" s="20">
        <v>-210477</v>
      </c>
      <c r="P37" s="20">
        <v>-7306166</v>
      </c>
      <c r="Q37" s="20">
        <v>-503134</v>
      </c>
      <c r="R37" s="20">
        <v>-8019777</v>
      </c>
      <c r="S37" s="20">
        <v>-1135443</v>
      </c>
      <c r="T37" s="20">
        <v>-218284</v>
      </c>
      <c r="U37" s="20"/>
      <c r="V37" s="20">
        <v>-1353727</v>
      </c>
      <c r="W37" s="20">
        <v>91205404</v>
      </c>
      <c r="X37" s="20">
        <v>50000000</v>
      </c>
      <c r="Y37" s="20">
        <v>41205404</v>
      </c>
      <c r="Z37" s="21">
        <v>82.41</v>
      </c>
      <c r="AA37" s="22">
        <v>50000000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103427942</v>
      </c>
      <c r="D39" s="29">
        <f>SUM(D37:D38)</f>
        <v>0</v>
      </c>
      <c r="E39" s="36">
        <f t="shared" si="4"/>
        <v>50000000</v>
      </c>
      <c r="F39" s="37">
        <f t="shared" si="4"/>
        <v>50000000</v>
      </c>
      <c r="G39" s="37">
        <f t="shared" si="4"/>
        <v>23424242</v>
      </c>
      <c r="H39" s="37">
        <f t="shared" si="4"/>
        <v>-201186</v>
      </c>
      <c r="I39" s="37">
        <f t="shared" si="4"/>
        <v>77981757</v>
      </c>
      <c r="J39" s="37">
        <f t="shared" si="4"/>
        <v>101204813</v>
      </c>
      <c r="K39" s="37">
        <f t="shared" si="4"/>
        <v>-204864</v>
      </c>
      <c r="L39" s="37">
        <f t="shared" si="4"/>
        <v>-212659</v>
      </c>
      <c r="M39" s="37">
        <f t="shared" si="4"/>
        <v>-208382</v>
      </c>
      <c r="N39" s="37">
        <f t="shared" si="4"/>
        <v>-625905</v>
      </c>
      <c r="O39" s="37">
        <f t="shared" si="4"/>
        <v>-210477</v>
      </c>
      <c r="P39" s="37">
        <f t="shared" si="4"/>
        <v>-7306166</v>
      </c>
      <c r="Q39" s="37">
        <f t="shared" si="4"/>
        <v>-503134</v>
      </c>
      <c r="R39" s="37">
        <f t="shared" si="4"/>
        <v>-8019777</v>
      </c>
      <c r="S39" s="37">
        <f t="shared" si="4"/>
        <v>-1135443</v>
      </c>
      <c r="T39" s="37">
        <f t="shared" si="4"/>
        <v>-218284</v>
      </c>
      <c r="U39" s="37">
        <f t="shared" si="4"/>
        <v>0</v>
      </c>
      <c r="V39" s="37">
        <f t="shared" si="4"/>
        <v>-1353727</v>
      </c>
      <c r="W39" s="37">
        <f t="shared" si="4"/>
        <v>91205404</v>
      </c>
      <c r="X39" s="37">
        <f t="shared" si="4"/>
        <v>50000000</v>
      </c>
      <c r="Y39" s="37">
        <f t="shared" si="4"/>
        <v>41205404</v>
      </c>
      <c r="Z39" s="38">
        <f>+IF(X39&lt;&gt;0,+(Y39/X39)*100,0)</f>
        <v>82.410808</v>
      </c>
      <c r="AA39" s="39">
        <f>SUM(AA37:AA38)</f>
        <v>50000000</v>
      </c>
    </row>
    <row r="40" spans="1:27" ht="12.75">
      <c r="A40" s="27" t="s">
        <v>62</v>
      </c>
      <c r="B40" s="28"/>
      <c r="C40" s="29">
        <f aca="true" t="shared" si="5" ref="C40:Y40">+C34+C39</f>
        <v>1820389721</v>
      </c>
      <c r="D40" s="29">
        <f>+D34+D39</f>
        <v>0</v>
      </c>
      <c r="E40" s="30">
        <f t="shared" si="5"/>
        <v>1789305542</v>
      </c>
      <c r="F40" s="31">
        <f t="shared" si="5"/>
        <v>1565347214</v>
      </c>
      <c r="G40" s="31">
        <f t="shared" si="5"/>
        <v>1323243341</v>
      </c>
      <c r="H40" s="31">
        <f t="shared" si="5"/>
        <v>843628362</v>
      </c>
      <c r="I40" s="31">
        <f t="shared" si="5"/>
        <v>84776109</v>
      </c>
      <c r="J40" s="31">
        <f t="shared" si="5"/>
        <v>2251647812</v>
      </c>
      <c r="K40" s="31">
        <f t="shared" si="5"/>
        <v>28993498</v>
      </c>
      <c r="L40" s="31">
        <f t="shared" si="5"/>
        <v>174549291</v>
      </c>
      <c r="M40" s="31">
        <f t="shared" si="5"/>
        <v>78758288</v>
      </c>
      <c r="N40" s="31">
        <f t="shared" si="5"/>
        <v>282301077</v>
      </c>
      <c r="O40" s="31">
        <f t="shared" si="5"/>
        <v>-565728467</v>
      </c>
      <c r="P40" s="31">
        <f t="shared" si="5"/>
        <v>206173244</v>
      </c>
      <c r="Q40" s="31">
        <f t="shared" si="5"/>
        <v>178976312</v>
      </c>
      <c r="R40" s="31">
        <f t="shared" si="5"/>
        <v>-180578911</v>
      </c>
      <c r="S40" s="31">
        <f t="shared" si="5"/>
        <v>83386555</v>
      </c>
      <c r="T40" s="31">
        <f t="shared" si="5"/>
        <v>-32739749</v>
      </c>
      <c r="U40" s="31">
        <f t="shared" si="5"/>
        <v>0</v>
      </c>
      <c r="V40" s="31">
        <f t="shared" si="5"/>
        <v>50646806</v>
      </c>
      <c r="W40" s="31">
        <f t="shared" si="5"/>
        <v>2404016784</v>
      </c>
      <c r="X40" s="31">
        <f t="shared" si="5"/>
        <v>1565347214</v>
      </c>
      <c r="Y40" s="31">
        <f t="shared" si="5"/>
        <v>838669570</v>
      </c>
      <c r="Z40" s="32">
        <f>+IF(X40&lt;&gt;0,+(Y40/X40)*100,0)</f>
        <v>53.577223155296714</v>
      </c>
      <c r="AA40" s="33">
        <f>+AA34+AA39</f>
        <v>1565347214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4266727826</v>
      </c>
      <c r="D42" s="43">
        <f>+D25-D40</f>
        <v>0</v>
      </c>
      <c r="E42" s="44">
        <f t="shared" si="6"/>
        <v>3888887557</v>
      </c>
      <c r="F42" s="45">
        <f t="shared" si="6"/>
        <v>4216310746</v>
      </c>
      <c r="G42" s="45">
        <f t="shared" si="6"/>
        <v>5312609211</v>
      </c>
      <c r="H42" s="45">
        <f t="shared" si="6"/>
        <v>-728348949</v>
      </c>
      <c r="I42" s="45">
        <f t="shared" si="6"/>
        <v>-7749602</v>
      </c>
      <c r="J42" s="45">
        <f t="shared" si="6"/>
        <v>4576510660</v>
      </c>
      <c r="K42" s="45">
        <f t="shared" si="6"/>
        <v>53667045</v>
      </c>
      <c r="L42" s="45">
        <f t="shared" si="6"/>
        <v>269429427</v>
      </c>
      <c r="M42" s="45">
        <f t="shared" si="6"/>
        <v>-636425763</v>
      </c>
      <c r="N42" s="45">
        <f t="shared" si="6"/>
        <v>-313329291</v>
      </c>
      <c r="O42" s="45">
        <f t="shared" si="6"/>
        <v>39579527</v>
      </c>
      <c r="P42" s="45">
        <f t="shared" si="6"/>
        <v>-13368480</v>
      </c>
      <c r="Q42" s="45">
        <f t="shared" si="6"/>
        <v>-56750182</v>
      </c>
      <c r="R42" s="45">
        <f t="shared" si="6"/>
        <v>-30539135</v>
      </c>
      <c r="S42" s="45">
        <f t="shared" si="6"/>
        <v>68559112</v>
      </c>
      <c r="T42" s="45">
        <f t="shared" si="6"/>
        <v>85875624</v>
      </c>
      <c r="U42" s="45">
        <f t="shared" si="6"/>
        <v>0</v>
      </c>
      <c r="V42" s="45">
        <f t="shared" si="6"/>
        <v>154434736</v>
      </c>
      <c r="W42" s="45">
        <f t="shared" si="6"/>
        <v>4387076970</v>
      </c>
      <c r="X42" s="45">
        <f t="shared" si="6"/>
        <v>4216310746</v>
      </c>
      <c r="Y42" s="45">
        <f t="shared" si="6"/>
        <v>170766224</v>
      </c>
      <c r="Z42" s="46">
        <f>+IF(X42&lt;&gt;0,+(Y42/X42)*100,0)</f>
        <v>4.050133737462433</v>
      </c>
      <c r="AA42" s="47">
        <f>+AA25-AA40</f>
        <v>4216310746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5157259450</v>
      </c>
      <c r="D45" s="18"/>
      <c r="E45" s="19">
        <v>3888887557</v>
      </c>
      <c r="F45" s="20">
        <v>3888887557</v>
      </c>
      <c r="G45" s="20">
        <v>5312609214</v>
      </c>
      <c r="H45" s="20">
        <v>-728348951</v>
      </c>
      <c r="I45" s="20">
        <v>-7749611</v>
      </c>
      <c r="J45" s="20">
        <v>4576510652</v>
      </c>
      <c r="K45" s="20">
        <v>-5338</v>
      </c>
      <c r="L45" s="20">
        <v>269429432</v>
      </c>
      <c r="M45" s="20">
        <v>-636425758</v>
      </c>
      <c r="N45" s="20">
        <v>-367001664</v>
      </c>
      <c r="O45" s="20">
        <v>39579524</v>
      </c>
      <c r="P45" s="20">
        <v>-13368480</v>
      </c>
      <c r="Q45" s="20">
        <v>-56750183</v>
      </c>
      <c r="R45" s="20">
        <v>-30539139</v>
      </c>
      <c r="S45" s="20"/>
      <c r="T45" s="20"/>
      <c r="U45" s="20"/>
      <c r="V45" s="20"/>
      <c r="W45" s="20">
        <v>4178969849</v>
      </c>
      <c r="X45" s="20">
        <v>3888887557</v>
      </c>
      <c r="Y45" s="20">
        <v>290082292</v>
      </c>
      <c r="Z45" s="48">
        <v>7.46</v>
      </c>
      <c r="AA45" s="22">
        <v>3888887557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5157259450</v>
      </c>
      <c r="D48" s="51">
        <f>SUM(D45:D47)</f>
        <v>0</v>
      </c>
      <c r="E48" s="52">
        <f t="shared" si="7"/>
        <v>3888887557</v>
      </c>
      <c r="F48" s="53">
        <f t="shared" si="7"/>
        <v>3888887557</v>
      </c>
      <c r="G48" s="53">
        <f t="shared" si="7"/>
        <v>5312609214</v>
      </c>
      <c r="H48" s="53">
        <f t="shared" si="7"/>
        <v>-728348951</v>
      </c>
      <c r="I48" s="53">
        <f t="shared" si="7"/>
        <v>-7749611</v>
      </c>
      <c r="J48" s="53">
        <f t="shared" si="7"/>
        <v>4576510652</v>
      </c>
      <c r="K48" s="53">
        <f t="shared" si="7"/>
        <v>-5338</v>
      </c>
      <c r="L48" s="53">
        <f t="shared" si="7"/>
        <v>269429432</v>
      </c>
      <c r="M48" s="53">
        <f t="shared" si="7"/>
        <v>-636425758</v>
      </c>
      <c r="N48" s="53">
        <f t="shared" si="7"/>
        <v>-367001664</v>
      </c>
      <c r="O48" s="53">
        <f t="shared" si="7"/>
        <v>39579524</v>
      </c>
      <c r="P48" s="53">
        <f t="shared" si="7"/>
        <v>-13368480</v>
      </c>
      <c r="Q48" s="53">
        <f t="shared" si="7"/>
        <v>-56750183</v>
      </c>
      <c r="R48" s="53">
        <f t="shared" si="7"/>
        <v>-30539139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4178969849</v>
      </c>
      <c r="X48" s="53">
        <f t="shared" si="7"/>
        <v>3888887557</v>
      </c>
      <c r="Y48" s="53">
        <f t="shared" si="7"/>
        <v>290082292</v>
      </c>
      <c r="Z48" s="54">
        <f>+IF(X48&lt;&gt;0,+(Y48/X48)*100,0)</f>
        <v>7.459261491833358</v>
      </c>
      <c r="AA48" s="55">
        <f>SUM(AA45:AA47)</f>
        <v>3888887557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7069849</v>
      </c>
      <c r="D6" s="18"/>
      <c r="E6" s="19">
        <v>-73460881</v>
      </c>
      <c r="F6" s="20">
        <v>-73460881</v>
      </c>
      <c r="G6" s="20">
        <v>675863</v>
      </c>
      <c r="H6" s="20">
        <v>26172655</v>
      </c>
      <c r="I6" s="20">
        <v>-4335260</v>
      </c>
      <c r="J6" s="20">
        <v>22513258</v>
      </c>
      <c r="K6" s="20">
        <v>-14827651</v>
      </c>
      <c r="L6" s="20">
        <v>-6533177</v>
      </c>
      <c r="M6" s="20">
        <v>6854837</v>
      </c>
      <c r="N6" s="20">
        <v>-14505991</v>
      </c>
      <c r="O6" s="20">
        <v>23855856</v>
      </c>
      <c r="P6" s="20">
        <v>20108417</v>
      </c>
      <c r="Q6" s="20">
        <v>-68998241</v>
      </c>
      <c r="R6" s="20">
        <v>-25033968</v>
      </c>
      <c r="S6" s="20">
        <v>9005950</v>
      </c>
      <c r="T6" s="20">
        <v>38353355</v>
      </c>
      <c r="U6" s="20">
        <v>16107052</v>
      </c>
      <c r="V6" s="20">
        <v>63466357</v>
      </c>
      <c r="W6" s="20">
        <v>46439656</v>
      </c>
      <c r="X6" s="20">
        <v>-73460881</v>
      </c>
      <c r="Y6" s="20">
        <v>119900537</v>
      </c>
      <c r="Z6" s="21">
        <v>-163.22</v>
      </c>
      <c r="AA6" s="22">
        <v>-73460881</v>
      </c>
    </row>
    <row r="7" spans="1:27" ht="12.75">
      <c r="A7" s="23" t="s">
        <v>34</v>
      </c>
      <c r="B7" s="17"/>
      <c r="C7" s="18">
        <v>447714</v>
      </c>
      <c r="D7" s="18"/>
      <c r="E7" s="19">
        <v>387714</v>
      </c>
      <c r="F7" s="20">
        <v>387714</v>
      </c>
      <c r="G7" s="20">
        <v>447714</v>
      </c>
      <c r="H7" s="20">
        <v>447714</v>
      </c>
      <c r="I7" s="20"/>
      <c r="J7" s="20">
        <v>895428</v>
      </c>
      <c r="K7" s="20">
        <v>447714</v>
      </c>
      <c r="L7" s="20">
        <v>447714</v>
      </c>
      <c r="M7" s="20">
        <v>447714</v>
      </c>
      <c r="N7" s="20">
        <v>1343142</v>
      </c>
      <c r="O7" s="20">
        <v>447714</v>
      </c>
      <c r="P7" s="20">
        <v>447714</v>
      </c>
      <c r="Q7" s="20">
        <v>461514</v>
      </c>
      <c r="R7" s="20">
        <v>1356942</v>
      </c>
      <c r="S7" s="20">
        <v>447714</v>
      </c>
      <c r="T7" s="20">
        <v>447714</v>
      </c>
      <c r="U7" s="20"/>
      <c r="V7" s="20">
        <v>895428</v>
      </c>
      <c r="W7" s="20">
        <v>4490940</v>
      </c>
      <c r="X7" s="20">
        <v>387714</v>
      </c>
      <c r="Y7" s="20">
        <v>4103226</v>
      </c>
      <c r="Z7" s="21">
        <v>1058.31</v>
      </c>
      <c r="AA7" s="22">
        <v>387714</v>
      </c>
    </row>
    <row r="8" spans="1:27" ht="12.75">
      <c r="A8" s="23" t="s">
        <v>35</v>
      </c>
      <c r="B8" s="17"/>
      <c r="C8" s="18">
        <v>115660795</v>
      </c>
      <c r="D8" s="18"/>
      <c r="E8" s="19">
        <v>79942468</v>
      </c>
      <c r="F8" s="20">
        <v>103331942</v>
      </c>
      <c r="G8" s="20">
        <v>290039400</v>
      </c>
      <c r="H8" s="20">
        <v>135821220</v>
      </c>
      <c r="I8" s="20">
        <v>25002029</v>
      </c>
      <c r="J8" s="20">
        <v>450862649</v>
      </c>
      <c r="K8" s="20">
        <v>139311776</v>
      </c>
      <c r="L8" s="20">
        <v>131172215</v>
      </c>
      <c r="M8" s="20">
        <v>140010802</v>
      </c>
      <c r="N8" s="20">
        <v>410494793</v>
      </c>
      <c r="O8" s="20">
        <v>135477450</v>
      </c>
      <c r="P8" s="20">
        <v>125159753</v>
      </c>
      <c r="Q8" s="20">
        <v>136440830</v>
      </c>
      <c r="R8" s="20">
        <v>397078033</v>
      </c>
      <c r="S8" s="20">
        <v>137122701</v>
      </c>
      <c r="T8" s="20">
        <v>136350382</v>
      </c>
      <c r="U8" s="20">
        <v>19593147</v>
      </c>
      <c r="V8" s="20">
        <v>293066230</v>
      </c>
      <c r="W8" s="20">
        <v>1551501705</v>
      </c>
      <c r="X8" s="20">
        <v>103331942</v>
      </c>
      <c r="Y8" s="20">
        <v>1448169763</v>
      </c>
      <c r="Z8" s="21">
        <v>1401.47</v>
      </c>
      <c r="AA8" s="22">
        <v>103331942</v>
      </c>
    </row>
    <row r="9" spans="1:27" ht="12.75">
      <c r="A9" s="23" t="s">
        <v>36</v>
      </c>
      <c r="B9" s="17"/>
      <c r="C9" s="18">
        <v>189294289</v>
      </c>
      <c r="D9" s="18"/>
      <c r="E9" s="19">
        <v>11505973</v>
      </c>
      <c r="F9" s="20">
        <v>11505973</v>
      </c>
      <c r="G9" s="20">
        <v>141910790</v>
      </c>
      <c r="H9" s="20">
        <v>190734599</v>
      </c>
      <c r="I9" s="20">
        <v>1727017</v>
      </c>
      <c r="J9" s="20">
        <v>334372406</v>
      </c>
      <c r="K9" s="20">
        <v>193520195</v>
      </c>
      <c r="L9" s="20">
        <v>192827844</v>
      </c>
      <c r="M9" s="20">
        <v>192572977</v>
      </c>
      <c r="N9" s="20">
        <v>578921016</v>
      </c>
      <c r="O9" s="20">
        <v>188322058</v>
      </c>
      <c r="P9" s="20">
        <v>186861554</v>
      </c>
      <c r="Q9" s="20">
        <v>193035746</v>
      </c>
      <c r="R9" s="20">
        <v>568219358</v>
      </c>
      <c r="S9" s="20">
        <v>189294289</v>
      </c>
      <c r="T9" s="20">
        <v>193331228</v>
      </c>
      <c r="U9" s="20">
        <v>-11585628</v>
      </c>
      <c r="V9" s="20">
        <v>371039889</v>
      </c>
      <c r="W9" s="20">
        <v>1852552669</v>
      </c>
      <c r="X9" s="20">
        <v>11505973</v>
      </c>
      <c r="Y9" s="20">
        <v>1841046696</v>
      </c>
      <c r="Z9" s="21">
        <v>16000.79</v>
      </c>
      <c r="AA9" s="22">
        <v>11505973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662343</v>
      </c>
      <c r="D11" s="18"/>
      <c r="E11" s="19">
        <v>824818</v>
      </c>
      <c r="F11" s="20">
        <v>824818</v>
      </c>
      <c r="G11" s="20">
        <v>713664</v>
      </c>
      <c r="H11" s="20">
        <v>681385</v>
      </c>
      <c r="I11" s="20">
        <v>-54934</v>
      </c>
      <c r="J11" s="20">
        <v>1340115</v>
      </c>
      <c r="K11" s="20">
        <v>681042</v>
      </c>
      <c r="L11" s="20">
        <v>673596</v>
      </c>
      <c r="M11" s="20">
        <v>669005</v>
      </c>
      <c r="N11" s="20">
        <v>2023643</v>
      </c>
      <c r="O11" s="20">
        <v>653212</v>
      </c>
      <c r="P11" s="20">
        <v>764849</v>
      </c>
      <c r="Q11" s="20">
        <v>662343</v>
      </c>
      <c r="R11" s="20">
        <v>2080404</v>
      </c>
      <c r="S11" s="20">
        <v>799126</v>
      </c>
      <c r="T11" s="20">
        <v>662343</v>
      </c>
      <c r="U11" s="20">
        <v>-377251</v>
      </c>
      <c r="V11" s="20">
        <v>1084218</v>
      </c>
      <c r="W11" s="20">
        <v>6528380</v>
      </c>
      <c r="X11" s="20">
        <v>824818</v>
      </c>
      <c r="Y11" s="20">
        <v>5703562</v>
      </c>
      <c r="Z11" s="21">
        <v>691.49</v>
      </c>
      <c r="AA11" s="22">
        <v>824818</v>
      </c>
    </row>
    <row r="12" spans="1:27" ht="12.75">
      <c r="A12" s="27" t="s">
        <v>39</v>
      </c>
      <c r="B12" s="28"/>
      <c r="C12" s="29">
        <f aca="true" t="shared" si="0" ref="C12:Y12">SUM(C6:C11)</f>
        <v>313134990</v>
      </c>
      <c r="D12" s="29">
        <f>SUM(D6:D11)</f>
        <v>0</v>
      </c>
      <c r="E12" s="30">
        <f t="shared" si="0"/>
        <v>19200092</v>
      </c>
      <c r="F12" s="31">
        <f t="shared" si="0"/>
        <v>42589566</v>
      </c>
      <c r="G12" s="31">
        <f t="shared" si="0"/>
        <v>433787431</v>
      </c>
      <c r="H12" s="31">
        <f t="shared" si="0"/>
        <v>353857573</v>
      </c>
      <c r="I12" s="31">
        <f t="shared" si="0"/>
        <v>22338852</v>
      </c>
      <c r="J12" s="31">
        <f t="shared" si="0"/>
        <v>809983856</v>
      </c>
      <c r="K12" s="31">
        <f t="shared" si="0"/>
        <v>319133076</v>
      </c>
      <c r="L12" s="31">
        <f t="shared" si="0"/>
        <v>318588192</v>
      </c>
      <c r="M12" s="31">
        <f t="shared" si="0"/>
        <v>340555335</v>
      </c>
      <c r="N12" s="31">
        <f t="shared" si="0"/>
        <v>978276603</v>
      </c>
      <c r="O12" s="31">
        <f t="shared" si="0"/>
        <v>348756290</v>
      </c>
      <c r="P12" s="31">
        <f t="shared" si="0"/>
        <v>333342287</v>
      </c>
      <c r="Q12" s="31">
        <f t="shared" si="0"/>
        <v>261602192</v>
      </c>
      <c r="R12" s="31">
        <f t="shared" si="0"/>
        <v>943700769</v>
      </c>
      <c r="S12" s="31">
        <f t="shared" si="0"/>
        <v>336669780</v>
      </c>
      <c r="T12" s="31">
        <f t="shared" si="0"/>
        <v>369145022</v>
      </c>
      <c r="U12" s="31">
        <f t="shared" si="0"/>
        <v>23737320</v>
      </c>
      <c r="V12" s="31">
        <f t="shared" si="0"/>
        <v>729552122</v>
      </c>
      <c r="W12" s="31">
        <f t="shared" si="0"/>
        <v>3461513350</v>
      </c>
      <c r="X12" s="31">
        <f t="shared" si="0"/>
        <v>42589566</v>
      </c>
      <c r="Y12" s="31">
        <f t="shared" si="0"/>
        <v>3418923784</v>
      </c>
      <c r="Z12" s="32">
        <f>+IF(X12&lt;&gt;0,+(Y12/X12)*100,0)</f>
        <v>8027.608884298093</v>
      </c>
      <c r="AA12" s="33">
        <f>SUM(AA6:AA11)</f>
        <v>42589566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66492000</v>
      </c>
      <c r="D17" s="18"/>
      <c r="E17" s="19"/>
      <c r="F17" s="20"/>
      <c r="G17" s="20">
        <v>66492000</v>
      </c>
      <c r="H17" s="20">
        <v>66492000</v>
      </c>
      <c r="I17" s="20"/>
      <c r="J17" s="20">
        <v>132984000</v>
      </c>
      <c r="K17" s="20">
        <v>66492000</v>
      </c>
      <c r="L17" s="20">
        <v>66492000</v>
      </c>
      <c r="M17" s="20">
        <v>66492000</v>
      </c>
      <c r="N17" s="20">
        <v>199476000</v>
      </c>
      <c r="O17" s="20">
        <v>66492000</v>
      </c>
      <c r="P17" s="20">
        <v>66492000</v>
      </c>
      <c r="Q17" s="20">
        <v>66492000</v>
      </c>
      <c r="R17" s="20">
        <v>199476000</v>
      </c>
      <c r="S17" s="20">
        <v>66492000</v>
      </c>
      <c r="T17" s="20">
        <v>66492000</v>
      </c>
      <c r="U17" s="20"/>
      <c r="V17" s="20">
        <v>132984000</v>
      </c>
      <c r="W17" s="20">
        <v>664920000</v>
      </c>
      <c r="X17" s="20"/>
      <c r="Y17" s="20">
        <v>664920000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1021765289</v>
      </c>
      <c r="D19" s="18"/>
      <c r="E19" s="19">
        <v>1037194879</v>
      </c>
      <c r="F19" s="20">
        <v>1044329408</v>
      </c>
      <c r="G19" s="20">
        <v>1023847402</v>
      </c>
      <c r="H19" s="20">
        <v>1025202933</v>
      </c>
      <c r="I19" s="20">
        <v>2042253</v>
      </c>
      <c r="J19" s="20">
        <v>2051092588</v>
      </c>
      <c r="K19" s="20">
        <v>1026594666</v>
      </c>
      <c r="L19" s="20">
        <v>1026663622</v>
      </c>
      <c r="M19" s="20">
        <v>1026551577</v>
      </c>
      <c r="N19" s="20">
        <v>3079809865</v>
      </c>
      <c r="O19" s="20">
        <v>1024132172</v>
      </c>
      <c r="P19" s="20">
        <v>1023746448</v>
      </c>
      <c r="Q19" s="20">
        <v>1022391696</v>
      </c>
      <c r="R19" s="20">
        <v>3070270316</v>
      </c>
      <c r="S19" s="20">
        <v>1021765287</v>
      </c>
      <c r="T19" s="20">
        <v>1021765287</v>
      </c>
      <c r="U19" s="20">
        <v>4050168</v>
      </c>
      <c r="V19" s="20">
        <v>2047580742</v>
      </c>
      <c r="W19" s="20">
        <v>10248753511</v>
      </c>
      <c r="X19" s="20">
        <v>1044329408</v>
      </c>
      <c r="Y19" s="20">
        <v>9204424103</v>
      </c>
      <c r="Z19" s="21">
        <v>881.37</v>
      </c>
      <c r="AA19" s="22">
        <v>1044329408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1088257289</v>
      </c>
      <c r="D24" s="29">
        <f>SUM(D15:D23)</f>
        <v>0</v>
      </c>
      <c r="E24" s="36">
        <f t="shared" si="1"/>
        <v>1037194879</v>
      </c>
      <c r="F24" s="37">
        <f t="shared" si="1"/>
        <v>1044329408</v>
      </c>
      <c r="G24" s="37">
        <f t="shared" si="1"/>
        <v>1090339402</v>
      </c>
      <c r="H24" s="37">
        <f t="shared" si="1"/>
        <v>1091694933</v>
      </c>
      <c r="I24" s="37">
        <f t="shared" si="1"/>
        <v>2042253</v>
      </c>
      <c r="J24" s="37">
        <f t="shared" si="1"/>
        <v>2184076588</v>
      </c>
      <c r="K24" s="37">
        <f t="shared" si="1"/>
        <v>1093086666</v>
      </c>
      <c r="L24" s="37">
        <f t="shared" si="1"/>
        <v>1093155622</v>
      </c>
      <c r="M24" s="37">
        <f t="shared" si="1"/>
        <v>1093043577</v>
      </c>
      <c r="N24" s="37">
        <f t="shared" si="1"/>
        <v>3279285865</v>
      </c>
      <c r="O24" s="37">
        <f t="shared" si="1"/>
        <v>1090624172</v>
      </c>
      <c r="P24" s="37">
        <f t="shared" si="1"/>
        <v>1090238448</v>
      </c>
      <c r="Q24" s="37">
        <f t="shared" si="1"/>
        <v>1088883696</v>
      </c>
      <c r="R24" s="37">
        <f t="shared" si="1"/>
        <v>3269746316</v>
      </c>
      <c r="S24" s="37">
        <f t="shared" si="1"/>
        <v>1088257287</v>
      </c>
      <c r="T24" s="37">
        <f t="shared" si="1"/>
        <v>1088257287</v>
      </c>
      <c r="U24" s="37">
        <f t="shared" si="1"/>
        <v>4050168</v>
      </c>
      <c r="V24" s="37">
        <f t="shared" si="1"/>
        <v>2180564742</v>
      </c>
      <c r="W24" s="37">
        <f t="shared" si="1"/>
        <v>10913673511</v>
      </c>
      <c r="X24" s="37">
        <f t="shared" si="1"/>
        <v>1044329408</v>
      </c>
      <c r="Y24" s="37">
        <f t="shared" si="1"/>
        <v>9869344103</v>
      </c>
      <c r="Z24" s="38">
        <f>+IF(X24&lt;&gt;0,+(Y24/X24)*100,0)</f>
        <v>945.0412894051146</v>
      </c>
      <c r="AA24" s="39">
        <f>SUM(AA15:AA23)</f>
        <v>1044329408</v>
      </c>
    </row>
    <row r="25" spans="1:27" ht="12.75">
      <c r="A25" s="27" t="s">
        <v>50</v>
      </c>
      <c r="B25" s="28"/>
      <c r="C25" s="29">
        <f aca="true" t="shared" si="2" ref="C25:Y25">+C12+C24</f>
        <v>1401392279</v>
      </c>
      <c r="D25" s="29">
        <f>+D12+D24</f>
        <v>0</v>
      </c>
      <c r="E25" s="30">
        <f t="shared" si="2"/>
        <v>1056394971</v>
      </c>
      <c r="F25" s="31">
        <f t="shared" si="2"/>
        <v>1086918974</v>
      </c>
      <c r="G25" s="31">
        <f t="shared" si="2"/>
        <v>1524126833</v>
      </c>
      <c r="H25" s="31">
        <f t="shared" si="2"/>
        <v>1445552506</v>
      </c>
      <c r="I25" s="31">
        <f t="shared" si="2"/>
        <v>24381105</v>
      </c>
      <c r="J25" s="31">
        <f t="shared" si="2"/>
        <v>2994060444</v>
      </c>
      <c r="K25" s="31">
        <f t="shared" si="2"/>
        <v>1412219742</v>
      </c>
      <c r="L25" s="31">
        <f t="shared" si="2"/>
        <v>1411743814</v>
      </c>
      <c r="M25" s="31">
        <f t="shared" si="2"/>
        <v>1433598912</v>
      </c>
      <c r="N25" s="31">
        <f t="shared" si="2"/>
        <v>4257562468</v>
      </c>
      <c r="O25" s="31">
        <f t="shared" si="2"/>
        <v>1439380462</v>
      </c>
      <c r="P25" s="31">
        <f t="shared" si="2"/>
        <v>1423580735</v>
      </c>
      <c r="Q25" s="31">
        <f t="shared" si="2"/>
        <v>1350485888</v>
      </c>
      <c r="R25" s="31">
        <f t="shared" si="2"/>
        <v>4213447085</v>
      </c>
      <c r="S25" s="31">
        <f t="shared" si="2"/>
        <v>1424927067</v>
      </c>
      <c r="T25" s="31">
        <f t="shared" si="2"/>
        <v>1457402309</v>
      </c>
      <c r="U25" s="31">
        <f t="shared" si="2"/>
        <v>27787488</v>
      </c>
      <c r="V25" s="31">
        <f t="shared" si="2"/>
        <v>2910116864</v>
      </c>
      <c r="W25" s="31">
        <f t="shared" si="2"/>
        <v>14375186861</v>
      </c>
      <c r="X25" s="31">
        <f t="shared" si="2"/>
        <v>1086918974</v>
      </c>
      <c r="Y25" s="31">
        <f t="shared" si="2"/>
        <v>13288267887</v>
      </c>
      <c r="Z25" s="32">
        <f>+IF(X25&lt;&gt;0,+(Y25/X25)*100,0)</f>
        <v>1222.5628777182428</v>
      </c>
      <c r="AA25" s="33">
        <f>+AA12+AA24</f>
        <v>1086918974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25001775</v>
      </c>
      <c r="D30" s="18"/>
      <c r="E30" s="19">
        <v>6638225</v>
      </c>
      <c r="F30" s="20">
        <v>6638225</v>
      </c>
      <c r="G30" s="20">
        <v>10441209</v>
      </c>
      <c r="H30" s="20">
        <v>25001775</v>
      </c>
      <c r="I30" s="20"/>
      <c r="J30" s="20">
        <v>35442984</v>
      </c>
      <c r="K30" s="20">
        <v>25001775</v>
      </c>
      <c r="L30" s="20">
        <v>25001775</v>
      </c>
      <c r="M30" s="20">
        <v>25001775</v>
      </c>
      <c r="N30" s="20">
        <v>75005325</v>
      </c>
      <c r="O30" s="20">
        <v>25001775</v>
      </c>
      <c r="P30" s="20">
        <v>25001775</v>
      </c>
      <c r="Q30" s="20">
        <v>25001775</v>
      </c>
      <c r="R30" s="20">
        <v>75005325</v>
      </c>
      <c r="S30" s="20">
        <v>25001775</v>
      </c>
      <c r="T30" s="20">
        <v>25001775</v>
      </c>
      <c r="U30" s="20"/>
      <c r="V30" s="20">
        <v>50003550</v>
      </c>
      <c r="W30" s="20">
        <v>235457184</v>
      </c>
      <c r="X30" s="20">
        <v>6638225</v>
      </c>
      <c r="Y30" s="20">
        <v>228818959</v>
      </c>
      <c r="Z30" s="21">
        <v>3446.99</v>
      </c>
      <c r="AA30" s="22">
        <v>6638225</v>
      </c>
    </row>
    <row r="31" spans="1:27" ht="12.75">
      <c r="A31" s="23" t="s">
        <v>55</v>
      </c>
      <c r="B31" s="17"/>
      <c r="C31" s="18">
        <v>2260725</v>
      </c>
      <c r="D31" s="18"/>
      <c r="E31" s="19">
        <v>2261511</v>
      </c>
      <c r="F31" s="20">
        <v>2261511</v>
      </c>
      <c r="G31" s="20">
        <v>2271194</v>
      </c>
      <c r="H31" s="20">
        <v>2269915</v>
      </c>
      <c r="I31" s="20">
        <v>10602</v>
      </c>
      <c r="J31" s="20">
        <v>4551711</v>
      </c>
      <c r="K31" s="20">
        <v>2276354</v>
      </c>
      <c r="L31" s="20">
        <v>2278254</v>
      </c>
      <c r="M31" s="20">
        <v>2270781</v>
      </c>
      <c r="N31" s="20">
        <v>6825389</v>
      </c>
      <c r="O31" s="20">
        <v>2268415</v>
      </c>
      <c r="P31" s="20">
        <v>2248834</v>
      </c>
      <c r="Q31" s="20">
        <v>2277053</v>
      </c>
      <c r="R31" s="20">
        <v>6794302</v>
      </c>
      <c r="S31" s="20">
        <v>2260726</v>
      </c>
      <c r="T31" s="20">
        <v>2260726</v>
      </c>
      <c r="U31" s="20">
        <v>3684</v>
      </c>
      <c r="V31" s="20">
        <v>4525136</v>
      </c>
      <c r="W31" s="20">
        <v>22696538</v>
      </c>
      <c r="X31" s="20">
        <v>2261511</v>
      </c>
      <c r="Y31" s="20">
        <v>20435027</v>
      </c>
      <c r="Z31" s="21">
        <v>903.6</v>
      </c>
      <c r="AA31" s="22">
        <v>2261511</v>
      </c>
    </row>
    <row r="32" spans="1:27" ht="12.75">
      <c r="A32" s="23" t="s">
        <v>56</v>
      </c>
      <c r="B32" s="17"/>
      <c r="C32" s="18">
        <v>394095046</v>
      </c>
      <c r="D32" s="18"/>
      <c r="E32" s="19">
        <v>136662638</v>
      </c>
      <c r="F32" s="20">
        <v>119029093</v>
      </c>
      <c r="G32" s="20">
        <v>432734917</v>
      </c>
      <c r="H32" s="20">
        <v>367853783</v>
      </c>
      <c r="I32" s="20">
        <v>11581467</v>
      </c>
      <c r="J32" s="20">
        <v>812170167</v>
      </c>
      <c r="K32" s="20">
        <v>412409544</v>
      </c>
      <c r="L32" s="20">
        <v>411902169</v>
      </c>
      <c r="M32" s="20">
        <v>411379837</v>
      </c>
      <c r="N32" s="20">
        <v>1235691550</v>
      </c>
      <c r="O32" s="20">
        <v>360391060</v>
      </c>
      <c r="P32" s="20">
        <v>395789933</v>
      </c>
      <c r="Q32" s="20">
        <v>350116110</v>
      </c>
      <c r="R32" s="20">
        <v>1106297103</v>
      </c>
      <c r="S32" s="20">
        <v>400254152</v>
      </c>
      <c r="T32" s="20">
        <v>421923208</v>
      </c>
      <c r="U32" s="20">
        <v>9903257</v>
      </c>
      <c r="V32" s="20">
        <v>832080617</v>
      </c>
      <c r="W32" s="20">
        <v>3986239437</v>
      </c>
      <c r="X32" s="20">
        <v>119029093</v>
      </c>
      <c r="Y32" s="20">
        <v>3867210344</v>
      </c>
      <c r="Z32" s="21">
        <v>3248.96</v>
      </c>
      <c r="AA32" s="22">
        <v>119029093</v>
      </c>
    </row>
    <row r="33" spans="1:27" ht="12.75">
      <c r="A33" s="23" t="s">
        <v>57</v>
      </c>
      <c r="B33" s="17"/>
      <c r="C33" s="18">
        <v>23228363</v>
      </c>
      <c r="D33" s="18"/>
      <c r="E33" s="19">
        <v>22166977</v>
      </c>
      <c r="F33" s="20">
        <v>22166977</v>
      </c>
      <c r="G33" s="20">
        <v>21141182</v>
      </c>
      <c r="H33" s="20">
        <v>23228363</v>
      </c>
      <c r="I33" s="20"/>
      <c r="J33" s="20">
        <v>44369545</v>
      </c>
      <c r="K33" s="20">
        <v>23228363</v>
      </c>
      <c r="L33" s="20">
        <v>23228363</v>
      </c>
      <c r="M33" s="20">
        <v>23228363</v>
      </c>
      <c r="N33" s="20">
        <v>69685089</v>
      </c>
      <c r="O33" s="20">
        <v>23228363</v>
      </c>
      <c r="P33" s="20">
        <v>23228363</v>
      </c>
      <c r="Q33" s="20">
        <v>23228363</v>
      </c>
      <c r="R33" s="20">
        <v>69685089</v>
      </c>
      <c r="S33" s="20">
        <v>23228363</v>
      </c>
      <c r="T33" s="20">
        <v>23228363</v>
      </c>
      <c r="U33" s="20"/>
      <c r="V33" s="20">
        <v>46456726</v>
      </c>
      <c r="W33" s="20">
        <v>230196449</v>
      </c>
      <c r="X33" s="20">
        <v>22166977</v>
      </c>
      <c r="Y33" s="20">
        <v>208029472</v>
      </c>
      <c r="Z33" s="21">
        <v>938.47</v>
      </c>
      <c r="AA33" s="22">
        <v>22166977</v>
      </c>
    </row>
    <row r="34" spans="1:27" ht="12.75">
      <c r="A34" s="27" t="s">
        <v>58</v>
      </c>
      <c r="B34" s="28"/>
      <c r="C34" s="29">
        <f aca="true" t="shared" si="3" ref="C34:Y34">SUM(C29:C33)</f>
        <v>444585909</v>
      </c>
      <c r="D34" s="29">
        <f>SUM(D29:D33)</f>
        <v>0</v>
      </c>
      <c r="E34" s="30">
        <f t="shared" si="3"/>
        <v>167729351</v>
      </c>
      <c r="F34" s="31">
        <f t="shared" si="3"/>
        <v>150095806</v>
      </c>
      <c r="G34" s="31">
        <f t="shared" si="3"/>
        <v>466588502</v>
      </c>
      <c r="H34" s="31">
        <f t="shared" si="3"/>
        <v>418353836</v>
      </c>
      <c r="I34" s="31">
        <f t="shared" si="3"/>
        <v>11592069</v>
      </c>
      <c r="J34" s="31">
        <f t="shared" si="3"/>
        <v>896534407</v>
      </c>
      <c r="K34" s="31">
        <f t="shared" si="3"/>
        <v>462916036</v>
      </c>
      <c r="L34" s="31">
        <f t="shared" si="3"/>
        <v>462410561</v>
      </c>
      <c r="M34" s="31">
        <f t="shared" si="3"/>
        <v>461880756</v>
      </c>
      <c r="N34" s="31">
        <f t="shared" si="3"/>
        <v>1387207353</v>
      </c>
      <c r="O34" s="31">
        <f t="shared" si="3"/>
        <v>410889613</v>
      </c>
      <c r="P34" s="31">
        <f t="shared" si="3"/>
        <v>446268905</v>
      </c>
      <c r="Q34" s="31">
        <f t="shared" si="3"/>
        <v>400623301</v>
      </c>
      <c r="R34" s="31">
        <f t="shared" si="3"/>
        <v>1257781819</v>
      </c>
      <c r="S34" s="31">
        <f t="shared" si="3"/>
        <v>450745016</v>
      </c>
      <c r="T34" s="31">
        <f t="shared" si="3"/>
        <v>472414072</v>
      </c>
      <c r="U34" s="31">
        <f t="shared" si="3"/>
        <v>9906941</v>
      </c>
      <c r="V34" s="31">
        <f t="shared" si="3"/>
        <v>933066029</v>
      </c>
      <c r="W34" s="31">
        <f t="shared" si="3"/>
        <v>4474589608</v>
      </c>
      <c r="X34" s="31">
        <f t="shared" si="3"/>
        <v>150095806</v>
      </c>
      <c r="Y34" s="31">
        <f t="shared" si="3"/>
        <v>4324493802</v>
      </c>
      <c r="Z34" s="32">
        <f>+IF(X34&lt;&gt;0,+(Y34/X34)*100,0)</f>
        <v>2881.155654675654</v>
      </c>
      <c r="AA34" s="33">
        <f>SUM(AA29:AA33)</f>
        <v>150095806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25606089</v>
      </c>
      <c r="D37" s="18"/>
      <c r="E37" s="19">
        <v>41020225</v>
      </c>
      <c r="F37" s="20">
        <v>41020225</v>
      </c>
      <c r="G37" s="20">
        <v>38051496</v>
      </c>
      <c r="H37" s="20">
        <v>25606090</v>
      </c>
      <c r="I37" s="20"/>
      <c r="J37" s="20">
        <v>63657586</v>
      </c>
      <c r="K37" s="20">
        <v>25606090</v>
      </c>
      <c r="L37" s="20">
        <v>25606090</v>
      </c>
      <c r="M37" s="20">
        <v>25606090</v>
      </c>
      <c r="N37" s="20">
        <v>76818270</v>
      </c>
      <c r="O37" s="20">
        <v>25606090</v>
      </c>
      <c r="P37" s="20">
        <v>25606090</v>
      </c>
      <c r="Q37" s="20">
        <v>25606090</v>
      </c>
      <c r="R37" s="20">
        <v>76818270</v>
      </c>
      <c r="S37" s="20">
        <v>25606090</v>
      </c>
      <c r="T37" s="20">
        <v>25606090</v>
      </c>
      <c r="U37" s="20"/>
      <c r="V37" s="20">
        <v>51212180</v>
      </c>
      <c r="W37" s="20">
        <v>268506306</v>
      </c>
      <c r="X37" s="20">
        <v>41020225</v>
      </c>
      <c r="Y37" s="20">
        <v>227486081</v>
      </c>
      <c r="Z37" s="21">
        <v>554.57</v>
      </c>
      <c r="AA37" s="22">
        <v>41020225</v>
      </c>
    </row>
    <row r="38" spans="1:27" ht="12.75">
      <c r="A38" s="23" t="s">
        <v>57</v>
      </c>
      <c r="B38" s="17"/>
      <c r="C38" s="18">
        <v>34593405</v>
      </c>
      <c r="D38" s="18"/>
      <c r="E38" s="19">
        <v>34627234</v>
      </c>
      <c r="F38" s="20">
        <v>34627234</v>
      </c>
      <c r="G38" s="20">
        <v>33000297</v>
      </c>
      <c r="H38" s="20">
        <v>34593405</v>
      </c>
      <c r="I38" s="20"/>
      <c r="J38" s="20">
        <v>67593702</v>
      </c>
      <c r="K38" s="20">
        <v>34593405</v>
      </c>
      <c r="L38" s="20">
        <v>34593405</v>
      </c>
      <c r="M38" s="20">
        <v>34593405</v>
      </c>
      <c r="N38" s="20">
        <v>103780215</v>
      </c>
      <c r="O38" s="20">
        <v>34593405</v>
      </c>
      <c r="P38" s="20">
        <v>34593405</v>
      </c>
      <c r="Q38" s="20">
        <v>34593405</v>
      </c>
      <c r="R38" s="20">
        <v>103780215</v>
      </c>
      <c r="S38" s="20">
        <v>34593405</v>
      </c>
      <c r="T38" s="20">
        <v>34593405</v>
      </c>
      <c r="U38" s="20"/>
      <c r="V38" s="20">
        <v>69186810</v>
      </c>
      <c r="W38" s="20">
        <v>344340942</v>
      </c>
      <c r="X38" s="20">
        <v>34627234</v>
      </c>
      <c r="Y38" s="20">
        <v>309713708</v>
      </c>
      <c r="Z38" s="21">
        <v>894.42</v>
      </c>
      <c r="AA38" s="22">
        <v>34627234</v>
      </c>
    </row>
    <row r="39" spans="1:27" ht="12.75">
      <c r="A39" s="27" t="s">
        <v>61</v>
      </c>
      <c r="B39" s="35"/>
      <c r="C39" s="29">
        <f aca="true" t="shared" si="4" ref="C39:Y39">SUM(C37:C38)</f>
        <v>60199494</v>
      </c>
      <c r="D39" s="29">
        <f>SUM(D37:D38)</f>
        <v>0</v>
      </c>
      <c r="E39" s="36">
        <f t="shared" si="4"/>
        <v>75647459</v>
      </c>
      <c r="F39" s="37">
        <f t="shared" si="4"/>
        <v>75647459</v>
      </c>
      <c r="G39" s="37">
        <f t="shared" si="4"/>
        <v>71051793</v>
      </c>
      <c r="H39" s="37">
        <f t="shared" si="4"/>
        <v>60199495</v>
      </c>
      <c r="I39" s="37">
        <f t="shared" si="4"/>
        <v>0</v>
      </c>
      <c r="J39" s="37">
        <f t="shared" si="4"/>
        <v>131251288</v>
      </c>
      <c r="K39" s="37">
        <f t="shared" si="4"/>
        <v>60199495</v>
      </c>
      <c r="L39" s="37">
        <f t="shared" si="4"/>
        <v>60199495</v>
      </c>
      <c r="M39" s="37">
        <f t="shared" si="4"/>
        <v>60199495</v>
      </c>
      <c r="N39" s="37">
        <f t="shared" si="4"/>
        <v>180598485</v>
      </c>
      <c r="O39" s="37">
        <f t="shared" si="4"/>
        <v>60199495</v>
      </c>
      <c r="P39" s="37">
        <f t="shared" si="4"/>
        <v>60199495</v>
      </c>
      <c r="Q39" s="37">
        <f t="shared" si="4"/>
        <v>60199495</v>
      </c>
      <c r="R39" s="37">
        <f t="shared" si="4"/>
        <v>180598485</v>
      </c>
      <c r="S39" s="37">
        <f t="shared" si="4"/>
        <v>60199495</v>
      </c>
      <c r="T39" s="37">
        <f t="shared" si="4"/>
        <v>60199495</v>
      </c>
      <c r="U39" s="37">
        <f t="shared" si="4"/>
        <v>0</v>
      </c>
      <c r="V39" s="37">
        <f t="shared" si="4"/>
        <v>120398990</v>
      </c>
      <c r="W39" s="37">
        <f t="shared" si="4"/>
        <v>612847248</v>
      </c>
      <c r="X39" s="37">
        <f t="shared" si="4"/>
        <v>75647459</v>
      </c>
      <c r="Y39" s="37">
        <f t="shared" si="4"/>
        <v>537199789</v>
      </c>
      <c r="Z39" s="38">
        <f>+IF(X39&lt;&gt;0,+(Y39/X39)*100,0)</f>
        <v>710.1359333166762</v>
      </c>
      <c r="AA39" s="39">
        <f>SUM(AA37:AA38)</f>
        <v>75647459</v>
      </c>
    </row>
    <row r="40" spans="1:27" ht="12.75">
      <c r="A40" s="27" t="s">
        <v>62</v>
      </c>
      <c r="B40" s="28"/>
      <c r="C40" s="29">
        <f aca="true" t="shared" si="5" ref="C40:Y40">+C34+C39</f>
        <v>504785403</v>
      </c>
      <c r="D40" s="29">
        <f>+D34+D39</f>
        <v>0</v>
      </c>
      <c r="E40" s="30">
        <f t="shared" si="5"/>
        <v>243376810</v>
      </c>
      <c r="F40" s="31">
        <f t="shared" si="5"/>
        <v>225743265</v>
      </c>
      <c r="G40" s="31">
        <f t="shared" si="5"/>
        <v>537640295</v>
      </c>
      <c r="H40" s="31">
        <f t="shared" si="5"/>
        <v>478553331</v>
      </c>
      <c r="I40" s="31">
        <f t="shared" si="5"/>
        <v>11592069</v>
      </c>
      <c r="J40" s="31">
        <f t="shared" si="5"/>
        <v>1027785695</v>
      </c>
      <c r="K40" s="31">
        <f t="shared" si="5"/>
        <v>523115531</v>
      </c>
      <c r="L40" s="31">
        <f t="shared" si="5"/>
        <v>522610056</v>
      </c>
      <c r="M40" s="31">
        <f t="shared" si="5"/>
        <v>522080251</v>
      </c>
      <c r="N40" s="31">
        <f t="shared" si="5"/>
        <v>1567805838</v>
      </c>
      <c r="O40" s="31">
        <f t="shared" si="5"/>
        <v>471089108</v>
      </c>
      <c r="P40" s="31">
        <f t="shared" si="5"/>
        <v>506468400</v>
      </c>
      <c r="Q40" s="31">
        <f t="shared" si="5"/>
        <v>460822796</v>
      </c>
      <c r="R40" s="31">
        <f t="shared" si="5"/>
        <v>1438380304</v>
      </c>
      <c r="S40" s="31">
        <f t="shared" si="5"/>
        <v>510944511</v>
      </c>
      <c r="T40" s="31">
        <f t="shared" si="5"/>
        <v>532613567</v>
      </c>
      <c r="U40" s="31">
        <f t="shared" si="5"/>
        <v>9906941</v>
      </c>
      <c r="V40" s="31">
        <f t="shared" si="5"/>
        <v>1053465019</v>
      </c>
      <c r="W40" s="31">
        <f t="shared" si="5"/>
        <v>5087436856</v>
      </c>
      <c r="X40" s="31">
        <f t="shared" si="5"/>
        <v>225743265</v>
      </c>
      <c r="Y40" s="31">
        <f t="shared" si="5"/>
        <v>4861693591</v>
      </c>
      <c r="Z40" s="32">
        <f>+IF(X40&lt;&gt;0,+(Y40/X40)*100,0)</f>
        <v>2153.638378092919</v>
      </c>
      <c r="AA40" s="33">
        <f>+AA34+AA39</f>
        <v>225743265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896606876</v>
      </c>
      <c r="D42" s="43">
        <f>+D25-D40</f>
        <v>0</v>
      </c>
      <c r="E42" s="44">
        <f t="shared" si="6"/>
        <v>813018161</v>
      </c>
      <c r="F42" s="45">
        <f t="shared" si="6"/>
        <v>861175709</v>
      </c>
      <c r="G42" s="45">
        <f t="shared" si="6"/>
        <v>986486538</v>
      </c>
      <c r="H42" s="45">
        <f t="shared" si="6"/>
        <v>966999175</v>
      </c>
      <c r="I42" s="45">
        <f t="shared" si="6"/>
        <v>12789036</v>
      </c>
      <c r="J42" s="45">
        <f t="shared" si="6"/>
        <v>1966274749</v>
      </c>
      <c r="K42" s="45">
        <f t="shared" si="6"/>
        <v>889104211</v>
      </c>
      <c r="L42" s="45">
        <f t="shared" si="6"/>
        <v>889133758</v>
      </c>
      <c r="M42" s="45">
        <f t="shared" si="6"/>
        <v>911518661</v>
      </c>
      <c r="N42" s="45">
        <f t="shared" si="6"/>
        <v>2689756630</v>
      </c>
      <c r="O42" s="45">
        <f t="shared" si="6"/>
        <v>968291354</v>
      </c>
      <c r="P42" s="45">
        <f t="shared" si="6"/>
        <v>917112335</v>
      </c>
      <c r="Q42" s="45">
        <f t="shared" si="6"/>
        <v>889663092</v>
      </c>
      <c r="R42" s="45">
        <f t="shared" si="6"/>
        <v>2775066781</v>
      </c>
      <c r="S42" s="45">
        <f t="shared" si="6"/>
        <v>913982556</v>
      </c>
      <c r="T42" s="45">
        <f t="shared" si="6"/>
        <v>924788742</v>
      </c>
      <c r="U42" s="45">
        <f t="shared" si="6"/>
        <v>17880547</v>
      </c>
      <c r="V42" s="45">
        <f t="shared" si="6"/>
        <v>1856651845</v>
      </c>
      <c r="W42" s="45">
        <f t="shared" si="6"/>
        <v>9287750005</v>
      </c>
      <c r="X42" s="45">
        <f t="shared" si="6"/>
        <v>861175709</v>
      </c>
      <c r="Y42" s="45">
        <f t="shared" si="6"/>
        <v>8426574296</v>
      </c>
      <c r="Z42" s="46">
        <f>+IF(X42&lt;&gt;0,+(Y42/X42)*100,0)</f>
        <v>978.4965144668288</v>
      </c>
      <c r="AA42" s="47">
        <f>+AA25-AA40</f>
        <v>861175709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984416151</v>
      </c>
      <c r="D45" s="18"/>
      <c r="E45" s="19">
        <v>761443616</v>
      </c>
      <c r="F45" s="20">
        <v>761443616</v>
      </c>
      <c r="G45" s="20">
        <v>986121068</v>
      </c>
      <c r="H45" s="20">
        <v>1037026007</v>
      </c>
      <c r="I45" s="20">
        <v>12789036</v>
      </c>
      <c r="J45" s="20">
        <v>2035936111</v>
      </c>
      <c r="K45" s="20">
        <v>888738733</v>
      </c>
      <c r="L45" s="20">
        <v>888768282</v>
      </c>
      <c r="M45" s="20">
        <v>911153184</v>
      </c>
      <c r="N45" s="20">
        <v>2688660199</v>
      </c>
      <c r="O45" s="20">
        <v>967925881</v>
      </c>
      <c r="P45" s="20">
        <v>916746859</v>
      </c>
      <c r="Q45" s="20">
        <v>889297617</v>
      </c>
      <c r="R45" s="20">
        <v>2773970357</v>
      </c>
      <c r="S45" s="20">
        <v>913617077</v>
      </c>
      <c r="T45" s="20">
        <v>924423266</v>
      </c>
      <c r="U45" s="20"/>
      <c r="V45" s="20">
        <v>1838040343</v>
      </c>
      <c r="W45" s="20">
        <v>9336607010</v>
      </c>
      <c r="X45" s="20">
        <v>761443616</v>
      </c>
      <c r="Y45" s="20">
        <v>8575163394</v>
      </c>
      <c r="Z45" s="48">
        <v>1126.17</v>
      </c>
      <c r="AA45" s="22">
        <v>761443616</v>
      </c>
    </row>
    <row r="46" spans="1:27" ht="12.75">
      <c r="A46" s="23" t="s">
        <v>67</v>
      </c>
      <c r="B46" s="17"/>
      <c r="C46" s="18">
        <v>365468</v>
      </c>
      <c r="D46" s="18"/>
      <c r="E46" s="19">
        <v>365468</v>
      </c>
      <c r="F46" s="20">
        <v>365468</v>
      </c>
      <c r="G46" s="20">
        <v>365468</v>
      </c>
      <c r="H46" s="20">
        <v>365468</v>
      </c>
      <c r="I46" s="20"/>
      <c r="J46" s="20">
        <v>730936</v>
      </c>
      <c r="K46" s="20">
        <v>365468</v>
      </c>
      <c r="L46" s="20">
        <v>365468</v>
      </c>
      <c r="M46" s="20">
        <v>365468</v>
      </c>
      <c r="N46" s="20">
        <v>1096404</v>
      </c>
      <c r="O46" s="20">
        <v>365468</v>
      </c>
      <c r="P46" s="20">
        <v>365468</v>
      </c>
      <c r="Q46" s="20">
        <v>365468</v>
      </c>
      <c r="R46" s="20">
        <v>1096404</v>
      </c>
      <c r="S46" s="20">
        <v>365468</v>
      </c>
      <c r="T46" s="20">
        <v>365468</v>
      </c>
      <c r="U46" s="20"/>
      <c r="V46" s="20">
        <v>730936</v>
      </c>
      <c r="W46" s="20">
        <v>3654680</v>
      </c>
      <c r="X46" s="20">
        <v>365468</v>
      </c>
      <c r="Y46" s="20">
        <v>3289212</v>
      </c>
      <c r="Z46" s="48">
        <v>900</v>
      </c>
      <c r="AA46" s="22">
        <v>365468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984781619</v>
      </c>
      <c r="D48" s="51">
        <f>SUM(D45:D47)</f>
        <v>0</v>
      </c>
      <c r="E48" s="52">
        <f t="shared" si="7"/>
        <v>761809084</v>
      </c>
      <c r="F48" s="53">
        <f t="shared" si="7"/>
        <v>761809084</v>
      </c>
      <c r="G48" s="53">
        <f t="shared" si="7"/>
        <v>986486536</v>
      </c>
      <c r="H48" s="53">
        <f t="shared" si="7"/>
        <v>1037391475</v>
      </c>
      <c r="I48" s="53">
        <f t="shared" si="7"/>
        <v>12789036</v>
      </c>
      <c r="J48" s="53">
        <f t="shared" si="7"/>
        <v>2036667047</v>
      </c>
      <c r="K48" s="53">
        <f t="shared" si="7"/>
        <v>889104201</v>
      </c>
      <c r="L48" s="53">
        <f t="shared" si="7"/>
        <v>889133750</v>
      </c>
      <c r="M48" s="53">
        <f t="shared" si="7"/>
        <v>911518652</v>
      </c>
      <c r="N48" s="53">
        <f t="shared" si="7"/>
        <v>2689756603</v>
      </c>
      <c r="O48" s="53">
        <f t="shared" si="7"/>
        <v>968291349</v>
      </c>
      <c r="P48" s="53">
        <f t="shared" si="7"/>
        <v>917112327</v>
      </c>
      <c r="Q48" s="53">
        <f t="shared" si="7"/>
        <v>889663085</v>
      </c>
      <c r="R48" s="53">
        <f t="shared" si="7"/>
        <v>2775066761</v>
      </c>
      <c r="S48" s="53">
        <f t="shared" si="7"/>
        <v>913982545</v>
      </c>
      <c r="T48" s="53">
        <f t="shared" si="7"/>
        <v>924788734</v>
      </c>
      <c r="U48" s="53">
        <f t="shared" si="7"/>
        <v>0</v>
      </c>
      <c r="V48" s="53">
        <f t="shared" si="7"/>
        <v>1838771279</v>
      </c>
      <c r="W48" s="53">
        <f t="shared" si="7"/>
        <v>9340261690</v>
      </c>
      <c r="X48" s="53">
        <f t="shared" si="7"/>
        <v>761809084</v>
      </c>
      <c r="Y48" s="53">
        <f t="shared" si="7"/>
        <v>8578452606</v>
      </c>
      <c r="Z48" s="54">
        <f>+IF(X48&lt;&gt;0,+(Y48/X48)*100,0)</f>
        <v>1126.063312471606</v>
      </c>
      <c r="AA48" s="55">
        <f>SUM(AA45:AA47)</f>
        <v>761809084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-58118379</v>
      </c>
      <c r="D6" s="18"/>
      <c r="E6" s="19">
        <v>-83838675</v>
      </c>
      <c r="F6" s="20">
        <v>-58118378</v>
      </c>
      <c r="G6" s="20">
        <v>64819285</v>
      </c>
      <c r="H6" s="20">
        <v>87372096</v>
      </c>
      <c r="I6" s="20">
        <v>-39356688</v>
      </c>
      <c r="J6" s="20">
        <v>112834693</v>
      </c>
      <c r="K6" s="20">
        <v>-108819600</v>
      </c>
      <c r="L6" s="20">
        <v>-38582636</v>
      </c>
      <c r="M6" s="20">
        <v>118238782</v>
      </c>
      <c r="N6" s="20">
        <v>-29163454</v>
      </c>
      <c r="O6" s="20">
        <v>-94079958</v>
      </c>
      <c r="P6" s="20">
        <v>-23384722</v>
      </c>
      <c r="Q6" s="20">
        <v>-75411054</v>
      </c>
      <c r="R6" s="20">
        <v>-192875734</v>
      </c>
      <c r="S6" s="20">
        <v>-38787524</v>
      </c>
      <c r="T6" s="20">
        <v>60720441</v>
      </c>
      <c r="U6" s="20"/>
      <c r="V6" s="20">
        <v>21932917</v>
      </c>
      <c r="W6" s="20">
        <v>-87271578</v>
      </c>
      <c r="X6" s="20">
        <v>-58118378</v>
      </c>
      <c r="Y6" s="20">
        <v>-29153200</v>
      </c>
      <c r="Z6" s="21">
        <v>50.16</v>
      </c>
      <c r="AA6" s="22">
        <v>-58118378</v>
      </c>
    </row>
    <row r="7" spans="1:27" ht="12.75">
      <c r="A7" s="23" t="s">
        <v>34</v>
      </c>
      <c r="B7" s="17"/>
      <c r="C7" s="18">
        <v>221262877</v>
      </c>
      <c r="D7" s="18"/>
      <c r="E7" s="19">
        <v>221467894</v>
      </c>
      <c r="F7" s="20">
        <v>221262871</v>
      </c>
      <c r="G7" s="20"/>
      <c r="H7" s="20"/>
      <c r="I7" s="20">
        <v>-17834679</v>
      </c>
      <c r="J7" s="20">
        <v>-17834679</v>
      </c>
      <c r="K7" s="20">
        <v>-18853705</v>
      </c>
      <c r="L7" s="20">
        <v>1894574</v>
      </c>
      <c r="M7" s="20"/>
      <c r="N7" s="20">
        <v>-16959131</v>
      </c>
      <c r="O7" s="20">
        <v>10557540</v>
      </c>
      <c r="P7" s="20">
        <v>9989810</v>
      </c>
      <c r="Q7" s="20">
        <v>6885</v>
      </c>
      <c r="R7" s="20">
        <v>20554235</v>
      </c>
      <c r="S7" s="20"/>
      <c r="T7" s="20">
        <v>-12422</v>
      </c>
      <c r="U7" s="20"/>
      <c r="V7" s="20">
        <v>-12422</v>
      </c>
      <c r="W7" s="20">
        <v>-14251997</v>
      </c>
      <c r="X7" s="20">
        <v>221262871</v>
      </c>
      <c r="Y7" s="20">
        <v>-235514868</v>
      </c>
      <c r="Z7" s="21">
        <v>-106.44</v>
      </c>
      <c r="AA7" s="22">
        <v>221262871</v>
      </c>
    </row>
    <row r="8" spans="1:27" ht="12.75">
      <c r="A8" s="23" t="s">
        <v>35</v>
      </c>
      <c r="B8" s="17"/>
      <c r="C8" s="18">
        <v>950319717</v>
      </c>
      <c r="D8" s="18"/>
      <c r="E8" s="19">
        <v>684127314</v>
      </c>
      <c r="F8" s="20">
        <v>939939353</v>
      </c>
      <c r="G8" s="20">
        <v>12021453</v>
      </c>
      <c r="H8" s="20">
        <v>25464394</v>
      </c>
      <c r="I8" s="20">
        <v>24806790</v>
      </c>
      <c r="J8" s="20">
        <v>62292637</v>
      </c>
      <c r="K8" s="20">
        <v>-3580939</v>
      </c>
      <c r="L8" s="20">
        <v>18649677</v>
      </c>
      <c r="M8" s="20">
        <v>16277890</v>
      </c>
      <c r="N8" s="20">
        <v>31346628</v>
      </c>
      <c r="O8" s="20">
        <v>13890414</v>
      </c>
      <c r="P8" s="20">
        <v>36353118</v>
      </c>
      <c r="Q8" s="20">
        <v>62735594</v>
      </c>
      <c r="R8" s="20">
        <v>112979126</v>
      </c>
      <c r="S8" s="20">
        <v>-54807701</v>
      </c>
      <c r="T8" s="20">
        <v>176237618</v>
      </c>
      <c r="U8" s="20"/>
      <c r="V8" s="20">
        <v>121429917</v>
      </c>
      <c r="W8" s="20">
        <v>328048308</v>
      </c>
      <c r="X8" s="20">
        <v>939939353</v>
      </c>
      <c r="Y8" s="20">
        <v>-611891045</v>
      </c>
      <c r="Z8" s="21">
        <v>-65.1</v>
      </c>
      <c r="AA8" s="22">
        <v>939939353</v>
      </c>
    </row>
    <row r="9" spans="1:27" ht="12.75">
      <c r="A9" s="23" t="s">
        <v>36</v>
      </c>
      <c r="B9" s="17"/>
      <c r="C9" s="18">
        <v>-29383884</v>
      </c>
      <c r="D9" s="18"/>
      <c r="E9" s="19">
        <v>-72529930</v>
      </c>
      <c r="F9" s="20">
        <v>-30987056</v>
      </c>
      <c r="G9" s="20">
        <v>3849123</v>
      </c>
      <c r="H9" s="20">
        <v>-3836072</v>
      </c>
      <c r="I9" s="20">
        <v>-1330983</v>
      </c>
      <c r="J9" s="20">
        <v>-1317932</v>
      </c>
      <c r="K9" s="20">
        <v>-2289368</v>
      </c>
      <c r="L9" s="20">
        <v>1849740</v>
      </c>
      <c r="M9" s="20">
        <v>133013</v>
      </c>
      <c r="N9" s="20">
        <v>-306615</v>
      </c>
      <c r="O9" s="20">
        <v>-7627700</v>
      </c>
      <c r="P9" s="20">
        <v>-831741</v>
      </c>
      <c r="Q9" s="20">
        <v>-3692785</v>
      </c>
      <c r="R9" s="20">
        <v>-12152226</v>
      </c>
      <c r="S9" s="20">
        <v>3276832</v>
      </c>
      <c r="T9" s="20">
        <v>-118848253</v>
      </c>
      <c r="U9" s="20"/>
      <c r="V9" s="20">
        <v>-115571421</v>
      </c>
      <c r="W9" s="20">
        <v>-129348194</v>
      </c>
      <c r="X9" s="20">
        <v>-30987056</v>
      </c>
      <c r="Y9" s="20">
        <v>-98361138</v>
      </c>
      <c r="Z9" s="21">
        <v>317.43</v>
      </c>
      <c r="AA9" s="22">
        <v>-30987056</v>
      </c>
    </row>
    <row r="10" spans="1:27" ht="12.75">
      <c r="A10" s="23" t="s">
        <v>37</v>
      </c>
      <c r="B10" s="17"/>
      <c r="C10" s="18"/>
      <c r="D10" s="18"/>
      <c r="E10" s="19">
        <v>428335159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153507597</v>
      </c>
      <c r="D11" s="18"/>
      <c r="E11" s="19">
        <v>153713234</v>
      </c>
      <c r="F11" s="20">
        <v>151458000</v>
      </c>
      <c r="G11" s="20">
        <v>-979054</v>
      </c>
      <c r="H11" s="20">
        <v>-86961</v>
      </c>
      <c r="I11" s="20">
        <v>894912</v>
      </c>
      <c r="J11" s="20">
        <v>-171103</v>
      </c>
      <c r="K11" s="20">
        <v>1804627</v>
      </c>
      <c r="L11" s="20">
        <v>3013959</v>
      </c>
      <c r="M11" s="20">
        <v>1790370</v>
      </c>
      <c r="N11" s="20">
        <v>6608956</v>
      </c>
      <c r="O11" s="20">
        <v>3433583</v>
      </c>
      <c r="P11" s="20">
        <v>3577948</v>
      </c>
      <c r="Q11" s="20">
        <v>-637237</v>
      </c>
      <c r="R11" s="20">
        <v>6374294</v>
      </c>
      <c r="S11" s="20">
        <v>4336222</v>
      </c>
      <c r="T11" s="20">
        <v>-61449</v>
      </c>
      <c r="U11" s="20"/>
      <c r="V11" s="20">
        <v>4274773</v>
      </c>
      <c r="W11" s="20">
        <v>17086920</v>
      </c>
      <c r="X11" s="20">
        <v>151458000</v>
      </c>
      <c r="Y11" s="20">
        <v>-134371080</v>
      </c>
      <c r="Z11" s="21">
        <v>-88.72</v>
      </c>
      <c r="AA11" s="22">
        <v>151458000</v>
      </c>
    </row>
    <row r="12" spans="1:27" ht="12.75">
      <c r="A12" s="27" t="s">
        <v>39</v>
      </c>
      <c r="B12" s="28"/>
      <c r="C12" s="29">
        <f aca="true" t="shared" si="0" ref="C12:Y12">SUM(C6:C11)</f>
        <v>1237587928</v>
      </c>
      <c r="D12" s="29">
        <f>SUM(D6:D11)</f>
        <v>0</v>
      </c>
      <c r="E12" s="30">
        <f t="shared" si="0"/>
        <v>1331274996</v>
      </c>
      <c r="F12" s="31">
        <f t="shared" si="0"/>
        <v>1223554790</v>
      </c>
      <c r="G12" s="31">
        <f t="shared" si="0"/>
        <v>79710807</v>
      </c>
      <c r="H12" s="31">
        <f t="shared" si="0"/>
        <v>108913457</v>
      </c>
      <c r="I12" s="31">
        <f t="shared" si="0"/>
        <v>-32820648</v>
      </c>
      <c r="J12" s="31">
        <f t="shared" si="0"/>
        <v>155803616</v>
      </c>
      <c r="K12" s="31">
        <f t="shared" si="0"/>
        <v>-131738985</v>
      </c>
      <c r="L12" s="31">
        <f t="shared" si="0"/>
        <v>-13174686</v>
      </c>
      <c r="M12" s="31">
        <f t="shared" si="0"/>
        <v>136440055</v>
      </c>
      <c r="N12" s="31">
        <f t="shared" si="0"/>
        <v>-8473616</v>
      </c>
      <c r="O12" s="31">
        <f t="shared" si="0"/>
        <v>-73826121</v>
      </c>
      <c r="P12" s="31">
        <f t="shared" si="0"/>
        <v>25704413</v>
      </c>
      <c r="Q12" s="31">
        <f t="shared" si="0"/>
        <v>-16998597</v>
      </c>
      <c r="R12" s="31">
        <f t="shared" si="0"/>
        <v>-65120305</v>
      </c>
      <c r="S12" s="31">
        <f t="shared" si="0"/>
        <v>-85982171</v>
      </c>
      <c r="T12" s="31">
        <f t="shared" si="0"/>
        <v>118035935</v>
      </c>
      <c r="U12" s="31">
        <f t="shared" si="0"/>
        <v>0</v>
      </c>
      <c r="V12" s="31">
        <f t="shared" si="0"/>
        <v>32053764</v>
      </c>
      <c r="W12" s="31">
        <f t="shared" si="0"/>
        <v>114263459</v>
      </c>
      <c r="X12" s="31">
        <f t="shared" si="0"/>
        <v>1223554790</v>
      </c>
      <c r="Y12" s="31">
        <f t="shared" si="0"/>
        <v>-1109291331</v>
      </c>
      <c r="Z12" s="32">
        <f>+IF(X12&lt;&gt;0,+(Y12/X12)*100,0)</f>
        <v>-90.66135330155505</v>
      </c>
      <c r="AA12" s="33">
        <f>SUM(AA6:AA11)</f>
        <v>1223554790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86545</v>
      </c>
      <c r="D15" s="18"/>
      <c r="E15" s="19">
        <v>-98095</v>
      </c>
      <c r="F15" s="20">
        <v>86544</v>
      </c>
      <c r="G15" s="20">
        <v>-8558</v>
      </c>
      <c r="H15" s="20">
        <v>-8563</v>
      </c>
      <c r="I15" s="20">
        <v>2057</v>
      </c>
      <c r="J15" s="20">
        <v>-15064</v>
      </c>
      <c r="K15" s="20">
        <v>2513</v>
      </c>
      <c r="L15" s="20">
        <v>2560</v>
      </c>
      <c r="M15" s="20">
        <v>2560</v>
      </c>
      <c r="N15" s="20">
        <v>7633</v>
      </c>
      <c r="O15" s="20">
        <v>-7019</v>
      </c>
      <c r="P15" s="20">
        <v>2578</v>
      </c>
      <c r="Q15" s="20">
        <v>5172</v>
      </c>
      <c r="R15" s="20">
        <v>731</v>
      </c>
      <c r="S15" s="20">
        <v>6</v>
      </c>
      <c r="T15" s="20">
        <v>-622</v>
      </c>
      <c r="U15" s="20"/>
      <c r="V15" s="20">
        <v>-616</v>
      </c>
      <c r="W15" s="20">
        <v>-7316</v>
      </c>
      <c r="X15" s="20">
        <v>86544</v>
      </c>
      <c r="Y15" s="20">
        <v>-93860</v>
      </c>
      <c r="Z15" s="21">
        <v>-108.45</v>
      </c>
      <c r="AA15" s="22">
        <v>86544</v>
      </c>
    </row>
    <row r="16" spans="1:27" ht="12.75">
      <c r="A16" s="23" t="s">
        <v>42</v>
      </c>
      <c r="B16" s="17"/>
      <c r="C16" s="18">
        <v>57281338</v>
      </c>
      <c r="D16" s="18"/>
      <c r="E16" s="19">
        <v>55542025</v>
      </c>
      <c r="F16" s="20">
        <v>57281338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57281338</v>
      </c>
      <c r="Y16" s="24">
        <v>-57281338</v>
      </c>
      <c r="Z16" s="25">
        <v>-100</v>
      </c>
      <c r="AA16" s="26">
        <v>57281338</v>
      </c>
    </row>
    <row r="17" spans="1:27" ht="12.75">
      <c r="A17" s="23" t="s">
        <v>43</v>
      </c>
      <c r="B17" s="17"/>
      <c r="C17" s="18">
        <v>53689956</v>
      </c>
      <c r="D17" s="18"/>
      <c r="E17" s="19">
        <v>53689956</v>
      </c>
      <c r="F17" s="20">
        <v>53689956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53689956</v>
      </c>
      <c r="Y17" s="20">
        <v>-53689956</v>
      </c>
      <c r="Z17" s="21">
        <v>-100</v>
      </c>
      <c r="AA17" s="22">
        <v>53689956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3350978467</v>
      </c>
      <c r="D19" s="18"/>
      <c r="E19" s="19">
        <v>3694429216</v>
      </c>
      <c r="F19" s="20">
        <v>3350978444</v>
      </c>
      <c r="G19" s="20">
        <v>19734781</v>
      </c>
      <c r="H19" s="20">
        <v>5881594</v>
      </c>
      <c r="I19" s="20">
        <v>9725435</v>
      </c>
      <c r="J19" s="20">
        <v>35341810</v>
      </c>
      <c r="K19" s="20">
        <v>6664611</v>
      </c>
      <c r="L19" s="20">
        <v>19628735</v>
      </c>
      <c r="M19" s="20">
        <v>24750201</v>
      </c>
      <c r="N19" s="20">
        <v>51043547</v>
      </c>
      <c r="O19" s="20">
        <v>9705698</v>
      </c>
      <c r="P19" s="20">
        <v>14604422</v>
      </c>
      <c r="Q19" s="20">
        <v>13267595</v>
      </c>
      <c r="R19" s="20">
        <v>37577715</v>
      </c>
      <c r="S19" s="20">
        <v>10169489</v>
      </c>
      <c r="T19" s="20">
        <v>5353332</v>
      </c>
      <c r="U19" s="20"/>
      <c r="V19" s="20">
        <v>15522821</v>
      </c>
      <c r="W19" s="20">
        <v>139485893</v>
      </c>
      <c r="X19" s="20">
        <v>3350978444</v>
      </c>
      <c r="Y19" s="20">
        <v>-3211492551</v>
      </c>
      <c r="Z19" s="21">
        <v>-95.84</v>
      </c>
      <c r="AA19" s="22">
        <v>3350978444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13447916</v>
      </c>
      <c r="D22" s="18"/>
      <c r="E22" s="19"/>
      <c r="F22" s="20">
        <v>13447915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13447915</v>
      </c>
      <c r="Y22" s="20">
        <v>-13447915</v>
      </c>
      <c r="Z22" s="21">
        <v>-100</v>
      </c>
      <c r="AA22" s="22">
        <v>13447915</v>
      </c>
    </row>
    <row r="23" spans="1:27" ht="12.75">
      <c r="A23" s="23" t="s">
        <v>48</v>
      </c>
      <c r="B23" s="17"/>
      <c r="C23" s="18">
        <v>115137671</v>
      </c>
      <c r="D23" s="18"/>
      <c r="E23" s="19">
        <v>143771789</v>
      </c>
      <c r="F23" s="20">
        <v>115137670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115137670</v>
      </c>
      <c r="Y23" s="24">
        <v>-115137670</v>
      </c>
      <c r="Z23" s="25">
        <v>-100</v>
      </c>
      <c r="AA23" s="26">
        <v>115137670</v>
      </c>
    </row>
    <row r="24" spans="1:27" ht="12.75">
      <c r="A24" s="27" t="s">
        <v>49</v>
      </c>
      <c r="B24" s="35"/>
      <c r="C24" s="29">
        <f aca="true" t="shared" si="1" ref="C24:Y24">SUM(C15:C23)</f>
        <v>3590621893</v>
      </c>
      <c r="D24" s="29">
        <f>SUM(D15:D23)</f>
        <v>0</v>
      </c>
      <c r="E24" s="36">
        <f t="shared" si="1"/>
        <v>3947334891</v>
      </c>
      <c r="F24" s="37">
        <f t="shared" si="1"/>
        <v>3590621867</v>
      </c>
      <c r="G24" s="37">
        <f t="shared" si="1"/>
        <v>19726223</v>
      </c>
      <c r="H24" s="37">
        <f t="shared" si="1"/>
        <v>5873031</v>
      </c>
      <c r="I24" s="37">
        <f t="shared" si="1"/>
        <v>9727492</v>
      </c>
      <c r="J24" s="37">
        <f t="shared" si="1"/>
        <v>35326746</v>
      </c>
      <c r="K24" s="37">
        <f t="shared" si="1"/>
        <v>6667124</v>
      </c>
      <c r="L24" s="37">
        <f t="shared" si="1"/>
        <v>19631295</v>
      </c>
      <c r="M24" s="37">
        <f t="shared" si="1"/>
        <v>24752761</v>
      </c>
      <c r="N24" s="37">
        <f t="shared" si="1"/>
        <v>51051180</v>
      </c>
      <c r="O24" s="37">
        <f t="shared" si="1"/>
        <v>9698679</v>
      </c>
      <c r="P24" s="37">
        <f t="shared" si="1"/>
        <v>14607000</v>
      </c>
      <c r="Q24" s="37">
        <f t="shared" si="1"/>
        <v>13272767</v>
      </c>
      <c r="R24" s="37">
        <f t="shared" si="1"/>
        <v>37578446</v>
      </c>
      <c r="S24" s="37">
        <f t="shared" si="1"/>
        <v>10169495</v>
      </c>
      <c r="T24" s="37">
        <f t="shared" si="1"/>
        <v>5352710</v>
      </c>
      <c r="U24" s="37">
        <f t="shared" si="1"/>
        <v>0</v>
      </c>
      <c r="V24" s="37">
        <f t="shared" si="1"/>
        <v>15522205</v>
      </c>
      <c r="W24" s="37">
        <f t="shared" si="1"/>
        <v>139478577</v>
      </c>
      <c r="X24" s="37">
        <f t="shared" si="1"/>
        <v>3590621867</v>
      </c>
      <c r="Y24" s="37">
        <f t="shared" si="1"/>
        <v>-3451143290</v>
      </c>
      <c r="Z24" s="38">
        <f>+IF(X24&lt;&gt;0,+(Y24/X24)*100,0)</f>
        <v>-96.11547575416132</v>
      </c>
      <c r="AA24" s="39">
        <f>SUM(AA15:AA23)</f>
        <v>3590621867</v>
      </c>
    </row>
    <row r="25" spans="1:27" ht="12.75">
      <c r="A25" s="27" t="s">
        <v>50</v>
      </c>
      <c r="B25" s="28"/>
      <c r="C25" s="29">
        <f aca="true" t="shared" si="2" ref="C25:Y25">+C12+C24</f>
        <v>4828209821</v>
      </c>
      <c r="D25" s="29">
        <f>+D12+D24</f>
        <v>0</v>
      </c>
      <c r="E25" s="30">
        <f t="shared" si="2"/>
        <v>5278609887</v>
      </c>
      <c r="F25" s="31">
        <f t="shared" si="2"/>
        <v>4814176657</v>
      </c>
      <c r="G25" s="31">
        <f t="shared" si="2"/>
        <v>99437030</v>
      </c>
      <c r="H25" s="31">
        <f t="shared" si="2"/>
        <v>114786488</v>
      </c>
      <c r="I25" s="31">
        <f t="shared" si="2"/>
        <v>-23093156</v>
      </c>
      <c r="J25" s="31">
        <f t="shared" si="2"/>
        <v>191130362</v>
      </c>
      <c r="K25" s="31">
        <f t="shared" si="2"/>
        <v>-125071861</v>
      </c>
      <c r="L25" s="31">
        <f t="shared" si="2"/>
        <v>6456609</v>
      </c>
      <c r="M25" s="31">
        <f t="shared" si="2"/>
        <v>161192816</v>
      </c>
      <c r="N25" s="31">
        <f t="shared" si="2"/>
        <v>42577564</v>
      </c>
      <c r="O25" s="31">
        <f t="shared" si="2"/>
        <v>-64127442</v>
      </c>
      <c r="P25" s="31">
        <f t="shared" si="2"/>
        <v>40311413</v>
      </c>
      <c r="Q25" s="31">
        <f t="shared" si="2"/>
        <v>-3725830</v>
      </c>
      <c r="R25" s="31">
        <f t="shared" si="2"/>
        <v>-27541859</v>
      </c>
      <c r="S25" s="31">
        <f t="shared" si="2"/>
        <v>-75812676</v>
      </c>
      <c r="T25" s="31">
        <f t="shared" si="2"/>
        <v>123388645</v>
      </c>
      <c r="U25" s="31">
        <f t="shared" si="2"/>
        <v>0</v>
      </c>
      <c r="V25" s="31">
        <f t="shared" si="2"/>
        <v>47575969</v>
      </c>
      <c r="W25" s="31">
        <f t="shared" si="2"/>
        <v>253742036</v>
      </c>
      <c r="X25" s="31">
        <f t="shared" si="2"/>
        <v>4814176657</v>
      </c>
      <c r="Y25" s="31">
        <f t="shared" si="2"/>
        <v>-4560434621</v>
      </c>
      <c r="Z25" s="32">
        <f>+IF(X25&lt;&gt;0,+(Y25/X25)*100,0)</f>
        <v>-94.72927451403244</v>
      </c>
      <c r="AA25" s="33">
        <f>+AA12+AA24</f>
        <v>4814176657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-1511674</v>
      </c>
      <c r="D31" s="18"/>
      <c r="E31" s="19">
        <v>-1511674</v>
      </c>
      <c r="F31" s="20">
        <v>-1511673</v>
      </c>
      <c r="G31" s="20">
        <v>-6333</v>
      </c>
      <c r="H31" s="20">
        <v>-11124</v>
      </c>
      <c r="I31" s="20">
        <v>10273</v>
      </c>
      <c r="J31" s="20">
        <v>-7184</v>
      </c>
      <c r="K31" s="20">
        <v>-511868</v>
      </c>
      <c r="L31" s="20">
        <v>-265004</v>
      </c>
      <c r="M31" s="20">
        <v>-79913</v>
      </c>
      <c r="N31" s="20">
        <v>-856785</v>
      </c>
      <c r="O31" s="20">
        <v>-303289</v>
      </c>
      <c r="P31" s="20">
        <v>-241542</v>
      </c>
      <c r="Q31" s="20">
        <v>-31820</v>
      </c>
      <c r="R31" s="20">
        <v>-576651</v>
      </c>
      <c r="S31" s="20">
        <v>-13143</v>
      </c>
      <c r="T31" s="20">
        <v>-17555</v>
      </c>
      <c r="U31" s="20"/>
      <c r="V31" s="20">
        <v>-30698</v>
      </c>
      <c r="W31" s="20">
        <v>-1471318</v>
      </c>
      <c r="X31" s="20">
        <v>-1511673</v>
      </c>
      <c r="Y31" s="20">
        <v>40355</v>
      </c>
      <c r="Z31" s="21">
        <v>-2.67</v>
      </c>
      <c r="AA31" s="22">
        <v>-1511673</v>
      </c>
    </row>
    <row r="32" spans="1:27" ht="12.75">
      <c r="A32" s="23" t="s">
        <v>56</v>
      </c>
      <c r="B32" s="17"/>
      <c r="C32" s="18">
        <v>613565481</v>
      </c>
      <c r="D32" s="18"/>
      <c r="E32" s="19">
        <v>194923608</v>
      </c>
      <c r="F32" s="20">
        <v>614501184</v>
      </c>
      <c r="G32" s="20">
        <v>12259974</v>
      </c>
      <c r="H32" s="20">
        <v>-37768736</v>
      </c>
      <c r="I32" s="20">
        <v>-38710435</v>
      </c>
      <c r="J32" s="20">
        <v>-64219197</v>
      </c>
      <c r="K32" s="20">
        <v>-162017576</v>
      </c>
      <c r="L32" s="20">
        <v>-39034063</v>
      </c>
      <c r="M32" s="20">
        <v>30504182</v>
      </c>
      <c r="N32" s="20">
        <v>-170547457</v>
      </c>
      <c r="O32" s="20">
        <v>-127447252</v>
      </c>
      <c r="P32" s="20">
        <v>14589931</v>
      </c>
      <c r="Q32" s="20">
        <v>34701121</v>
      </c>
      <c r="R32" s="20">
        <v>-78156200</v>
      </c>
      <c r="S32" s="20">
        <v>-34953991</v>
      </c>
      <c r="T32" s="20">
        <v>27655565</v>
      </c>
      <c r="U32" s="20"/>
      <c r="V32" s="20">
        <v>-7298426</v>
      </c>
      <c r="W32" s="20">
        <v>-320221280</v>
      </c>
      <c r="X32" s="20">
        <v>614501184</v>
      </c>
      <c r="Y32" s="20">
        <v>-934722464</v>
      </c>
      <c r="Z32" s="21">
        <v>-152.11</v>
      </c>
      <c r="AA32" s="22">
        <v>614501184</v>
      </c>
    </row>
    <row r="33" spans="1:27" ht="12.75">
      <c r="A33" s="23" t="s">
        <v>57</v>
      </c>
      <c r="B33" s="17"/>
      <c r="C33" s="18">
        <v>23649360</v>
      </c>
      <c r="D33" s="18"/>
      <c r="E33" s="19">
        <v>5692402</v>
      </c>
      <c r="F33" s="20">
        <v>10507182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10507182</v>
      </c>
      <c r="Y33" s="20">
        <v>-10507182</v>
      </c>
      <c r="Z33" s="21">
        <v>-100</v>
      </c>
      <c r="AA33" s="22">
        <v>10507182</v>
      </c>
    </row>
    <row r="34" spans="1:27" ht="12.75">
      <c r="A34" s="27" t="s">
        <v>58</v>
      </c>
      <c r="B34" s="28"/>
      <c r="C34" s="29">
        <f aca="true" t="shared" si="3" ref="C34:Y34">SUM(C29:C33)</f>
        <v>635703167</v>
      </c>
      <c r="D34" s="29">
        <f>SUM(D29:D33)</f>
        <v>0</v>
      </c>
      <c r="E34" s="30">
        <f t="shared" si="3"/>
        <v>199104336</v>
      </c>
      <c r="F34" s="31">
        <f t="shared" si="3"/>
        <v>623496693</v>
      </c>
      <c r="G34" s="31">
        <f t="shared" si="3"/>
        <v>12253641</v>
      </c>
      <c r="H34" s="31">
        <f t="shared" si="3"/>
        <v>-37779860</v>
      </c>
      <c r="I34" s="31">
        <f t="shared" si="3"/>
        <v>-38700162</v>
      </c>
      <c r="J34" s="31">
        <f t="shared" si="3"/>
        <v>-64226381</v>
      </c>
      <c r="K34" s="31">
        <f t="shared" si="3"/>
        <v>-162529444</v>
      </c>
      <c r="L34" s="31">
        <f t="shared" si="3"/>
        <v>-39299067</v>
      </c>
      <c r="M34" s="31">
        <f t="shared" si="3"/>
        <v>30424269</v>
      </c>
      <c r="N34" s="31">
        <f t="shared" si="3"/>
        <v>-171404242</v>
      </c>
      <c r="O34" s="31">
        <f t="shared" si="3"/>
        <v>-127750541</v>
      </c>
      <c r="P34" s="31">
        <f t="shared" si="3"/>
        <v>14348389</v>
      </c>
      <c r="Q34" s="31">
        <f t="shared" si="3"/>
        <v>34669301</v>
      </c>
      <c r="R34" s="31">
        <f t="shared" si="3"/>
        <v>-78732851</v>
      </c>
      <c r="S34" s="31">
        <f t="shared" si="3"/>
        <v>-34967134</v>
      </c>
      <c r="T34" s="31">
        <f t="shared" si="3"/>
        <v>27638010</v>
      </c>
      <c r="U34" s="31">
        <f t="shared" si="3"/>
        <v>0</v>
      </c>
      <c r="V34" s="31">
        <f t="shared" si="3"/>
        <v>-7329124</v>
      </c>
      <c r="W34" s="31">
        <f t="shared" si="3"/>
        <v>-321692598</v>
      </c>
      <c r="X34" s="31">
        <f t="shared" si="3"/>
        <v>623496693</v>
      </c>
      <c r="Y34" s="31">
        <f t="shared" si="3"/>
        <v>-945189291</v>
      </c>
      <c r="Z34" s="32">
        <f>+IF(X34&lt;&gt;0,+(Y34/X34)*100,0)</f>
        <v>-151.59491647857064</v>
      </c>
      <c r="AA34" s="33">
        <f>SUM(AA29:AA33)</f>
        <v>623496693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</v>
      </c>
      <c r="D37" s="18"/>
      <c r="E37" s="19">
        <v>-1</v>
      </c>
      <c r="F37" s="20">
        <v>-1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-1</v>
      </c>
      <c r="Y37" s="20">
        <v>1</v>
      </c>
      <c r="Z37" s="21">
        <v>-100</v>
      </c>
      <c r="AA37" s="22">
        <v>-1</v>
      </c>
    </row>
    <row r="38" spans="1:27" ht="12.75">
      <c r="A38" s="23" t="s">
        <v>57</v>
      </c>
      <c r="B38" s="17"/>
      <c r="C38" s="18">
        <v>58964908</v>
      </c>
      <c r="D38" s="18"/>
      <c r="E38" s="19">
        <v>56031651</v>
      </c>
      <c r="F38" s="20">
        <v>58029167</v>
      </c>
      <c r="G38" s="20">
        <v>-342044</v>
      </c>
      <c r="H38" s="20">
        <v>205441</v>
      </c>
      <c r="I38" s="20">
        <v>201577</v>
      </c>
      <c r="J38" s="20">
        <v>64974</v>
      </c>
      <c r="K38" s="20">
        <v>1073939</v>
      </c>
      <c r="L38" s="20">
        <v>498597</v>
      </c>
      <c r="M38" s="20">
        <v>491479</v>
      </c>
      <c r="N38" s="20">
        <v>2064015</v>
      </c>
      <c r="O38" s="20">
        <v>533452</v>
      </c>
      <c r="P38" s="20">
        <v>533102</v>
      </c>
      <c r="Q38" s="20">
        <v>-3542540</v>
      </c>
      <c r="R38" s="20">
        <v>-2475986</v>
      </c>
      <c r="S38" s="20">
        <v>640541</v>
      </c>
      <c r="T38" s="20">
        <v>856567</v>
      </c>
      <c r="U38" s="20"/>
      <c r="V38" s="20">
        <v>1497108</v>
      </c>
      <c r="W38" s="20">
        <v>1150111</v>
      </c>
      <c r="X38" s="20">
        <v>58029167</v>
      </c>
      <c r="Y38" s="20">
        <v>-56879056</v>
      </c>
      <c r="Z38" s="21">
        <v>-98.02</v>
      </c>
      <c r="AA38" s="22">
        <v>58029167</v>
      </c>
    </row>
    <row r="39" spans="1:27" ht="12.75">
      <c r="A39" s="27" t="s">
        <v>61</v>
      </c>
      <c r="B39" s="35"/>
      <c r="C39" s="29">
        <f aca="true" t="shared" si="4" ref="C39:Y39">SUM(C37:C38)</f>
        <v>58964907</v>
      </c>
      <c r="D39" s="29">
        <f>SUM(D37:D38)</f>
        <v>0</v>
      </c>
      <c r="E39" s="36">
        <f t="shared" si="4"/>
        <v>56031650</v>
      </c>
      <c r="F39" s="37">
        <f t="shared" si="4"/>
        <v>58029166</v>
      </c>
      <c r="G39" s="37">
        <f t="shared" si="4"/>
        <v>-342044</v>
      </c>
      <c r="H39" s="37">
        <f t="shared" si="4"/>
        <v>205441</v>
      </c>
      <c r="I39" s="37">
        <f t="shared" si="4"/>
        <v>201577</v>
      </c>
      <c r="J39" s="37">
        <f t="shared" si="4"/>
        <v>64974</v>
      </c>
      <c r="K39" s="37">
        <f t="shared" si="4"/>
        <v>1073939</v>
      </c>
      <c r="L39" s="37">
        <f t="shared" si="4"/>
        <v>498597</v>
      </c>
      <c r="M39" s="37">
        <f t="shared" si="4"/>
        <v>491479</v>
      </c>
      <c r="N39" s="37">
        <f t="shared" si="4"/>
        <v>2064015</v>
      </c>
      <c r="O39" s="37">
        <f t="shared" si="4"/>
        <v>533452</v>
      </c>
      <c r="P39" s="37">
        <f t="shared" si="4"/>
        <v>533102</v>
      </c>
      <c r="Q39" s="37">
        <f t="shared" si="4"/>
        <v>-3542540</v>
      </c>
      <c r="R39" s="37">
        <f t="shared" si="4"/>
        <v>-2475986</v>
      </c>
      <c r="S39" s="37">
        <f t="shared" si="4"/>
        <v>640541</v>
      </c>
      <c r="T39" s="37">
        <f t="shared" si="4"/>
        <v>856567</v>
      </c>
      <c r="U39" s="37">
        <f t="shared" si="4"/>
        <v>0</v>
      </c>
      <c r="V39" s="37">
        <f t="shared" si="4"/>
        <v>1497108</v>
      </c>
      <c r="W39" s="37">
        <f t="shared" si="4"/>
        <v>1150111</v>
      </c>
      <c r="X39" s="37">
        <f t="shared" si="4"/>
        <v>58029166</v>
      </c>
      <c r="Y39" s="37">
        <f t="shared" si="4"/>
        <v>-56879055</v>
      </c>
      <c r="Z39" s="38">
        <f>+IF(X39&lt;&gt;0,+(Y39/X39)*100,0)</f>
        <v>-98.0180466491626</v>
      </c>
      <c r="AA39" s="39">
        <f>SUM(AA37:AA38)</f>
        <v>58029166</v>
      </c>
    </row>
    <row r="40" spans="1:27" ht="12.75">
      <c r="A40" s="27" t="s">
        <v>62</v>
      </c>
      <c r="B40" s="28"/>
      <c r="C40" s="29">
        <f aca="true" t="shared" si="5" ref="C40:Y40">+C34+C39</f>
        <v>694668074</v>
      </c>
      <c r="D40" s="29">
        <f>+D34+D39</f>
        <v>0</v>
      </c>
      <c r="E40" s="30">
        <f t="shared" si="5"/>
        <v>255135986</v>
      </c>
      <c r="F40" s="31">
        <f t="shared" si="5"/>
        <v>681525859</v>
      </c>
      <c r="G40" s="31">
        <f t="shared" si="5"/>
        <v>11911597</v>
      </c>
      <c r="H40" s="31">
        <f t="shared" si="5"/>
        <v>-37574419</v>
      </c>
      <c r="I40" s="31">
        <f t="shared" si="5"/>
        <v>-38498585</v>
      </c>
      <c r="J40" s="31">
        <f t="shared" si="5"/>
        <v>-64161407</v>
      </c>
      <c r="K40" s="31">
        <f t="shared" si="5"/>
        <v>-161455505</v>
      </c>
      <c r="L40" s="31">
        <f t="shared" si="5"/>
        <v>-38800470</v>
      </c>
      <c r="M40" s="31">
        <f t="shared" si="5"/>
        <v>30915748</v>
      </c>
      <c r="N40" s="31">
        <f t="shared" si="5"/>
        <v>-169340227</v>
      </c>
      <c r="O40" s="31">
        <f t="shared" si="5"/>
        <v>-127217089</v>
      </c>
      <c r="P40" s="31">
        <f t="shared" si="5"/>
        <v>14881491</v>
      </c>
      <c r="Q40" s="31">
        <f t="shared" si="5"/>
        <v>31126761</v>
      </c>
      <c r="R40" s="31">
        <f t="shared" si="5"/>
        <v>-81208837</v>
      </c>
      <c r="S40" s="31">
        <f t="shared" si="5"/>
        <v>-34326593</v>
      </c>
      <c r="T40" s="31">
        <f t="shared" si="5"/>
        <v>28494577</v>
      </c>
      <c r="U40" s="31">
        <f t="shared" si="5"/>
        <v>0</v>
      </c>
      <c r="V40" s="31">
        <f t="shared" si="5"/>
        <v>-5832016</v>
      </c>
      <c r="W40" s="31">
        <f t="shared" si="5"/>
        <v>-320542487</v>
      </c>
      <c r="X40" s="31">
        <f t="shared" si="5"/>
        <v>681525859</v>
      </c>
      <c r="Y40" s="31">
        <f t="shared" si="5"/>
        <v>-1002068346</v>
      </c>
      <c r="Z40" s="32">
        <f>+IF(X40&lt;&gt;0,+(Y40/X40)*100,0)</f>
        <v>-147.03306305505862</v>
      </c>
      <c r="AA40" s="33">
        <f>+AA34+AA39</f>
        <v>681525859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4133541747</v>
      </c>
      <c r="D42" s="43">
        <f>+D25-D40</f>
        <v>0</v>
      </c>
      <c r="E42" s="44">
        <f t="shared" si="6"/>
        <v>5023473901</v>
      </c>
      <c r="F42" s="45">
        <f t="shared" si="6"/>
        <v>4132650798</v>
      </c>
      <c r="G42" s="45">
        <f t="shared" si="6"/>
        <v>87525433</v>
      </c>
      <c r="H42" s="45">
        <f t="shared" si="6"/>
        <v>152360907</v>
      </c>
      <c r="I42" s="45">
        <f t="shared" si="6"/>
        <v>15405429</v>
      </c>
      <c r="J42" s="45">
        <f t="shared" si="6"/>
        <v>255291769</v>
      </c>
      <c r="K42" s="45">
        <f t="shared" si="6"/>
        <v>36383644</v>
      </c>
      <c r="L42" s="45">
        <f t="shared" si="6"/>
        <v>45257079</v>
      </c>
      <c r="M42" s="45">
        <f t="shared" si="6"/>
        <v>130277068</v>
      </c>
      <c r="N42" s="45">
        <f t="shared" si="6"/>
        <v>211917791</v>
      </c>
      <c r="O42" s="45">
        <f t="shared" si="6"/>
        <v>63089647</v>
      </c>
      <c r="P42" s="45">
        <f t="shared" si="6"/>
        <v>25429922</v>
      </c>
      <c r="Q42" s="45">
        <f t="shared" si="6"/>
        <v>-34852591</v>
      </c>
      <c r="R42" s="45">
        <f t="shared" si="6"/>
        <v>53666978</v>
      </c>
      <c r="S42" s="45">
        <f t="shared" si="6"/>
        <v>-41486083</v>
      </c>
      <c r="T42" s="45">
        <f t="shared" si="6"/>
        <v>94894068</v>
      </c>
      <c r="U42" s="45">
        <f t="shared" si="6"/>
        <v>0</v>
      </c>
      <c r="V42" s="45">
        <f t="shared" si="6"/>
        <v>53407985</v>
      </c>
      <c r="W42" s="45">
        <f t="shared" si="6"/>
        <v>574284523</v>
      </c>
      <c r="X42" s="45">
        <f t="shared" si="6"/>
        <v>4132650798</v>
      </c>
      <c r="Y42" s="45">
        <f t="shared" si="6"/>
        <v>-3558366275</v>
      </c>
      <c r="Z42" s="46">
        <f>+IF(X42&lt;&gt;0,+(Y42/X42)*100,0)</f>
        <v>-86.1037249196587</v>
      </c>
      <c r="AA42" s="47">
        <f>+AA25-AA40</f>
        <v>4132650798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4133048553</v>
      </c>
      <c r="D45" s="18"/>
      <c r="E45" s="19">
        <v>4937165622</v>
      </c>
      <c r="F45" s="20">
        <v>4193376337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-2049594</v>
      </c>
      <c r="R45" s="20">
        <v>-2049594</v>
      </c>
      <c r="S45" s="20"/>
      <c r="T45" s="20"/>
      <c r="U45" s="20"/>
      <c r="V45" s="20"/>
      <c r="W45" s="20">
        <v>-2049594</v>
      </c>
      <c r="X45" s="20">
        <v>4193376337</v>
      </c>
      <c r="Y45" s="20">
        <v>-4195425931</v>
      </c>
      <c r="Z45" s="48">
        <v>-100.05</v>
      </c>
      <c r="AA45" s="22">
        <v>4193376337</v>
      </c>
    </row>
    <row r="46" spans="1:27" ht="12.75">
      <c r="A46" s="23" t="s">
        <v>67</v>
      </c>
      <c r="B46" s="17"/>
      <c r="C46" s="18">
        <v>16287304</v>
      </c>
      <c r="D46" s="18"/>
      <c r="E46" s="19">
        <v>11957053</v>
      </c>
      <c r="F46" s="20">
        <v>16287303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16287303</v>
      </c>
      <c r="Y46" s="20">
        <v>-16287303</v>
      </c>
      <c r="Z46" s="48">
        <v>-100</v>
      </c>
      <c r="AA46" s="22">
        <v>16287303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4149335857</v>
      </c>
      <c r="D48" s="51">
        <f>SUM(D45:D47)</f>
        <v>0</v>
      </c>
      <c r="E48" s="52">
        <f t="shared" si="7"/>
        <v>4949122675</v>
      </c>
      <c r="F48" s="53">
        <f t="shared" si="7"/>
        <v>4209663640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-2049594</v>
      </c>
      <c r="R48" s="53">
        <f t="shared" si="7"/>
        <v>-2049594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-2049594</v>
      </c>
      <c r="X48" s="53">
        <f t="shared" si="7"/>
        <v>4209663640</v>
      </c>
      <c r="Y48" s="53">
        <f t="shared" si="7"/>
        <v>-4211713234</v>
      </c>
      <c r="Z48" s="54">
        <f>+IF(X48&lt;&gt;0,+(Y48/X48)*100,0)</f>
        <v>-100.048687832931</v>
      </c>
      <c r="AA48" s="55">
        <f>SUM(AA45:AA47)</f>
        <v>4209663640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15417321</v>
      </c>
      <c r="D6" s="18"/>
      <c r="E6" s="19">
        <v>3745146</v>
      </c>
      <c r="F6" s="20">
        <v>3745146</v>
      </c>
      <c r="G6" s="20">
        <v>11723594</v>
      </c>
      <c r="H6" s="20">
        <v>7286314</v>
      </c>
      <c r="I6" s="20">
        <v>4611882</v>
      </c>
      <c r="J6" s="20">
        <v>23621790</v>
      </c>
      <c r="K6" s="20">
        <v>2692023</v>
      </c>
      <c r="L6" s="20">
        <v>7883503</v>
      </c>
      <c r="M6" s="20">
        <v>-22582342</v>
      </c>
      <c r="N6" s="20">
        <v>-12006816</v>
      </c>
      <c r="O6" s="20">
        <v>2647705</v>
      </c>
      <c r="P6" s="20">
        <v>7660007</v>
      </c>
      <c r="Q6" s="20">
        <v>-7296277</v>
      </c>
      <c r="R6" s="20">
        <v>3011435</v>
      </c>
      <c r="S6" s="20">
        <v>17232469</v>
      </c>
      <c r="T6" s="20">
        <v>-10600910</v>
      </c>
      <c r="U6" s="20">
        <v>21295465</v>
      </c>
      <c r="V6" s="20">
        <v>27927024</v>
      </c>
      <c r="W6" s="20">
        <v>42553433</v>
      </c>
      <c r="X6" s="20">
        <v>3745146</v>
      </c>
      <c r="Y6" s="20">
        <v>38808287</v>
      </c>
      <c r="Z6" s="21">
        <v>1036.23</v>
      </c>
      <c r="AA6" s="22">
        <v>3745146</v>
      </c>
    </row>
    <row r="7" spans="1:27" ht="12.75">
      <c r="A7" s="23" t="s">
        <v>34</v>
      </c>
      <c r="B7" s="17"/>
      <c r="C7" s="18">
        <v>18000000</v>
      </c>
      <c r="D7" s="18"/>
      <c r="E7" s="19">
        <v>10000000</v>
      </c>
      <c r="F7" s="20">
        <v>10000000</v>
      </c>
      <c r="G7" s="20">
        <v>89443650</v>
      </c>
      <c r="H7" s="20">
        <v>-15000000</v>
      </c>
      <c r="I7" s="20">
        <v>-18000000</v>
      </c>
      <c r="J7" s="20">
        <v>56443650</v>
      </c>
      <c r="K7" s="20">
        <v>-18000000</v>
      </c>
      <c r="L7" s="20">
        <v>-20000000</v>
      </c>
      <c r="M7" s="20">
        <v>70000000</v>
      </c>
      <c r="N7" s="20">
        <v>32000000</v>
      </c>
      <c r="O7" s="20">
        <v>-15000000</v>
      </c>
      <c r="P7" s="20">
        <v>-20000000</v>
      </c>
      <c r="Q7" s="20">
        <v>40000000</v>
      </c>
      <c r="R7" s="20">
        <v>5000000</v>
      </c>
      <c r="S7" s="20">
        <v>-30000000</v>
      </c>
      <c r="T7" s="20"/>
      <c r="U7" s="20">
        <v>-33443650</v>
      </c>
      <c r="V7" s="20">
        <v>-63443650</v>
      </c>
      <c r="W7" s="20">
        <v>30000000</v>
      </c>
      <c r="X7" s="20">
        <v>10000000</v>
      </c>
      <c r="Y7" s="20">
        <v>20000000</v>
      </c>
      <c r="Z7" s="21">
        <v>200</v>
      </c>
      <c r="AA7" s="22">
        <v>10000000</v>
      </c>
    </row>
    <row r="8" spans="1:27" ht="12.75">
      <c r="A8" s="23" t="s">
        <v>35</v>
      </c>
      <c r="B8" s="17"/>
      <c r="C8" s="18">
        <v>-25000</v>
      </c>
      <c r="D8" s="18"/>
      <c r="E8" s="19">
        <v>-313984</v>
      </c>
      <c r="F8" s="20">
        <v>-313984</v>
      </c>
      <c r="G8" s="20">
        <v>-135841</v>
      </c>
      <c r="H8" s="20">
        <v>110841</v>
      </c>
      <c r="I8" s="20"/>
      <c r="J8" s="20">
        <v>-25000</v>
      </c>
      <c r="K8" s="20"/>
      <c r="L8" s="20">
        <v>5190</v>
      </c>
      <c r="M8" s="20"/>
      <c r="N8" s="20">
        <v>5190</v>
      </c>
      <c r="O8" s="20">
        <v>235</v>
      </c>
      <c r="P8" s="20"/>
      <c r="Q8" s="20"/>
      <c r="R8" s="20">
        <v>235</v>
      </c>
      <c r="S8" s="20"/>
      <c r="T8" s="20"/>
      <c r="U8" s="20"/>
      <c r="V8" s="20"/>
      <c r="W8" s="20">
        <v>-19575</v>
      </c>
      <c r="X8" s="20">
        <v>-313984</v>
      </c>
      <c r="Y8" s="20">
        <v>294409</v>
      </c>
      <c r="Z8" s="21">
        <v>-93.77</v>
      </c>
      <c r="AA8" s="22">
        <v>-313984</v>
      </c>
    </row>
    <row r="9" spans="1:27" ht="12.75">
      <c r="A9" s="23" t="s">
        <v>36</v>
      </c>
      <c r="B9" s="17"/>
      <c r="C9" s="18">
        <v>35239907</v>
      </c>
      <c r="D9" s="18"/>
      <c r="E9" s="19">
        <v>23724153</v>
      </c>
      <c r="F9" s="20">
        <v>23724153</v>
      </c>
      <c r="G9" s="20">
        <v>24364732</v>
      </c>
      <c r="H9" s="20">
        <v>11272306</v>
      </c>
      <c r="I9" s="20">
        <v>-1751625</v>
      </c>
      <c r="J9" s="20">
        <v>33885413</v>
      </c>
      <c r="K9" s="20">
        <v>695363</v>
      </c>
      <c r="L9" s="20">
        <v>229682</v>
      </c>
      <c r="M9" s="20">
        <v>49463</v>
      </c>
      <c r="N9" s="20">
        <v>974508</v>
      </c>
      <c r="O9" s="20">
        <v>-166005</v>
      </c>
      <c r="P9" s="20">
        <v>287017</v>
      </c>
      <c r="Q9" s="20">
        <v>363687</v>
      </c>
      <c r="R9" s="20">
        <v>484699</v>
      </c>
      <c r="S9" s="20">
        <v>-115841</v>
      </c>
      <c r="T9" s="20">
        <v>-649940</v>
      </c>
      <c r="U9" s="20">
        <v>-242571</v>
      </c>
      <c r="V9" s="20">
        <v>-1008352</v>
      </c>
      <c r="W9" s="20">
        <v>34336268</v>
      </c>
      <c r="X9" s="20">
        <v>23724153</v>
      </c>
      <c r="Y9" s="20">
        <v>10612115</v>
      </c>
      <c r="Z9" s="21">
        <v>44.73</v>
      </c>
      <c r="AA9" s="22">
        <v>23724153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68632228</v>
      </c>
      <c r="D12" s="29">
        <f>SUM(D6:D11)</f>
        <v>0</v>
      </c>
      <c r="E12" s="30">
        <f t="shared" si="0"/>
        <v>37155315</v>
      </c>
      <c r="F12" s="31">
        <f t="shared" si="0"/>
        <v>37155315</v>
      </c>
      <c r="G12" s="31">
        <f t="shared" si="0"/>
        <v>125396135</v>
      </c>
      <c r="H12" s="31">
        <f t="shared" si="0"/>
        <v>3669461</v>
      </c>
      <c r="I12" s="31">
        <f t="shared" si="0"/>
        <v>-15139743</v>
      </c>
      <c r="J12" s="31">
        <f t="shared" si="0"/>
        <v>113925853</v>
      </c>
      <c r="K12" s="31">
        <f t="shared" si="0"/>
        <v>-14612614</v>
      </c>
      <c r="L12" s="31">
        <f t="shared" si="0"/>
        <v>-11881625</v>
      </c>
      <c r="M12" s="31">
        <f t="shared" si="0"/>
        <v>47467121</v>
      </c>
      <c r="N12" s="31">
        <f t="shared" si="0"/>
        <v>20972882</v>
      </c>
      <c r="O12" s="31">
        <f t="shared" si="0"/>
        <v>-12518065</v>
      </c>
      <c r="P12" s="31">
        <f t="shared" si="0"/>
        <v>-12052976</v>
      </c>
      <c r="Q12" s="31">
        <f t="shared" si="0"/>
        <v>33067410</v>
      </c>
      <c r="R12" s="31">
        <f t="shared" si="0"/>
        <v>8496369</v>
      </c>
      <c r="S12" s="31">
        <f t="shared" si="0"/>
        <v>-12883372</v>
      </c>
      <c r="T12" s="31">
        <f t="shared" si="0"/>
        <v>-11250850</v>
      </c>
      <c r="U12" s="31">
        <f t="shared" si="0"/>
        <v>-12390756</v>
      </c>
      <c r="V12" s="31">
        <f t="shared" si="0"/>
        <v>-36524978</v>
      </c>
      <c r="W12" s="31">
        <f t="shared" si="0"/>
        <v>106870126</v>
      </c>
      <c r="X12" s="31">
        <f t="shared" si="0"/>
        <v>37155315</v>
      </c>
      <c r="Y12" s="31">
        <f t="shared" si="0"/>
        <v>69714811</v>
      </c>
      <c r="Z12" s="32">
        <f>+IF(X12&lt;&gt;0,+(Y12/X12)*100,0)</f>
        <v>187.63078983450953</v>
      </c>
      <c r="AA12" s="33">
        <f>SUM(AA6:AA11)</f>
        <v>37155315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120</v>
      </c>
      <c r="D16" s="18"/>
      <c r="E16" s="19">
        <v>62977</v>
      </c>
      <c r="F16" s="20">
        <v>62977</v>
      </c>
      <c r="G16" s="24">
        <v>120</v>
      </c>
      <c r="H16" s="24"/>
      <c r="I16" s="24"/>
      <c r="J16" s="20">
        <v>120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120</v>
      </c>
      <c r="X16" s="20">
        <v>62977</v>
      </c>
      <c r="Y16" s="24">
        <v>-62857</v>
      </c>
      <c r="Z16" s="25">
        <v>-99.81</v>
      </c>
      <c r="AA16" s="26">
        <v>62977</v>
      </c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24871925</v>
      </c>
      <c r="D19" s="18"/>
      <c r="E19" s="19">
        <v>50937703</v>
      </c>
      <c r="F19" s="20">
        <v>51635703</v>
      </c>
      <c r="G19" s="20">
        <v>25629633</v>
      </c>
      <c r="H19" s="20">
        <v>-633455</v>
      </c>
      <c r="I19" s="20">
        <v>196540</v>
      </c>
      <c r="J19" s="20">
        <v>25192718</v>
      </c>
      <c r="K19" s="20">
        <v>23201</v>
      </c>
      <c r="L19" s="20">
        <v>9528</v>
      </c>
      <c r="M19" s="20">
        <v>568902</v>
      </c>
      <c r="N19" s="20">
        <v>601631</v>
      </c>
      <c r="O19" s="20">
        <v>54976</v>
      </c>
      <c r="P19" s="20">
        <v>-4406162</v>
      </c>
      <c r="Q19" s="20">
        <v>99687</v>
      </c>
      <c r="R19" s="20">
        <v>-4251499</v>
      </c>
      <c r="S19" s="20">
        <v>4200</v>
      </c>
      <c r="T19" s="20">
        <v>-1456107</v>
      </c>
      <c r="U19" s="20">
        <v>308930</v>
      </c>
      <c r="V19" s="20">
        <v>-1142977</v>
      </c>
      <c r="W19" s="20">
        <v>20399873</v>
      </c>
      <c r="X19" s="20">
        <v>51635703</v>
      </c>
      <c r="Y19" s="20">
        <v>-31235830</v>
      </c>
      <c r="Z19" s="21">
        <v>-60.49</v>
      </c>
      <c r="AA19" s="22">
        <v>51635703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649457</v>
      </c>
      <c r="D22" s="18"/>
      <c r="E22" s="19">
        <v>3338997</v>
      </c>
      <c r="F22" s="20">
        <v>3508997</v>
      </c>
      <c r="G22" s="20">
        <v>689193</v>
      </c>
      <c r="H22" s="20">
        <v>-10235</v>
      </c>
      <c r="I22" s="20"/>
      <c r="J22" s="20">
        <v>678958</v>
      </c>
      <c r="K22" s="20">
        <v>5999</v>
      </c>
      <c r="L22" s="20"/>
      <c r="M22" s="20">
        <v>2999</v>
      </c>
      <c r="N22" s="20">
        <v>8998</v>
      </c>
      <c r="O22" s="20">
        <v>3000</v>
      </c>
      <c r="P22" s="20">
        <v>-369014</v>
      </c>
      <c r="Q22" s="20">
        <v>15420</v>
      </c>
      <c r="R22" s="20">
        <v>-350594</v>
      </c>
      <c r="S22" s="20"/>
      <c r="T22" s="20">
        <v>-84653</v>
      </c>
      <c r="U22" s="20">
        <v>338129</v>
      </c>
      <c r="V22" s="20">
        <v>253476</v>
      </c>
      <c r="W22" s="20">
        <v>590838</v>
      </c>
      <c r="X22" s="20">
        <v>3508997</v>
      </c>
      <c r="Y22" s="20">
        <v>-2918159</v>
      </c>
      <c r="Z22" s="21">
        <v>-83.16</v>
      </c>
      <c r="AA22" s="22">
        <v>3508997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25521502</v>
      </c>
      <c r="D24" s="29">
        <f>SUM(D15:D23)</f>
        <v>0</v>
      </c>
      <c r="E24" s="36">
        <f t="shared" si="1"/>
        <v>54339677</v>
      </c>
      <c r="F24" s="37">
        <f t="shared" si="1"/>
        <v>55207677</v>
      </c>
      <c r="G24" s="37">
        <f t="shared" si="1"/>
        <v>26318946</v>
      </c>
      <c r="H24" s="37">
        <f t="shared" si="1"/>
        <v>-643690</v>
      </c>
      <c r="I24" s="37">
        <f t="shared" si="1"/>
        <v>196540</v>
      </c>
      <c r="J24" s="37">
        <f t="shared" si="1"/>
        <v>25871796</v>
      </c>
      <c r="K24" s="37">
        <f t="shared" si="1"/>
        <v>29200</v>
      </c>
      <c r="L24" s="37">
        <f t="shared" si="1"/>
        <v>9528</v>
      </c>
      <c r="M24" s="37">
        <f t="shared" si="1"/>
        <v>571901</v>
      </c>
      <c r="N24" s="37">
        <f t="shared" si="1"/>
        <v>610629</v>
      </c>
      <c r="O24" s="37">
        <f t="shared" si="1"/>
        <v>57976</v>
      </c>
      <c r="P24" s="37">
        <f t="shared" si="1"/>
        <v>-4775176</v>
      </c>
      <c r="Q24" s="37">
        <f t="shared" si="1"/>
        <v>115107</v>
      </c>
      <c r="R24" s="37">
        <f t="shared" si="1"/>
        <v>-4602093</v>
      </c>
      <c r="S24" s="37">
        <f t="shared" si="1"/>
        <v>4200</v>
      </c>
      <c r="T24" s="37">
        <f t="shared" si="1"/>
        <v>-1540760</v>
      </c>
      <c r="U24" s="37">
        <f t="shared" si="1"/>
        <v>647059</v>
      </c>
      <c r="V24" s="37">
        <f t="shared" si="1"/>
        <v>-889501</v>
      </c>
      <c r="W24" s="37">
        <f t="shared" si="1"/>
        <v>20990831</v>
      </c>
      <c r="X24" s="37">
        <f t="shared" si="1"/>
        <v>55207677</v>
      </c>
      <c r="Y24" s="37">
        <f t="shared" si="1"/>
        <v>-34216846</v>
      </c>
      <c r="Z24" s="38">
        <f>+IF(X24&lt;&gt;0,+(Y24/X24)*100,0)</f>
        <v>-61.978420138923795</v>
      </c>
      <c r="AA24" s="39">
        <f>SUM(AA15:AA23)</f>
        <v>55207677</v>
      </c>
    </row>
    <row r="25" spans="1:27" ht="12.75">
      <c r="A25" s="27" t="s">
        <v>50</v>
      </c>
      <c r="B25" s="28"/>
      <c r="C25" s="29">
        <f aca="true" t="shared" si="2" ref="C25:Y25">+C12+C24</f>
        <v>94153730</v>
      </c>
      <c r="D25" s="29">
        <f>+D12+D24</f>
        <v>0</v>
      </c>
      <c r="E25" s="30">
        <f t="shared" si="2"/>
        <v>91494992</v>
      </c>
      <c r="F25" s="31">
        <f t="shared" si="2"/>
        <v>92362992</v>
      </c>
      <c r="G25" s="31">
        <f t="shared" si="2"/>
        <v>151715081</v>
      </c>
      <c r="H25" s="31">
        <f t="shared" si="2"/>
        <v>3025771</v>
      </c>
      <c r="I25" s="31">
        <f t="shared" si="2"/>
        <v>-14943203</v>
      </c>
      <c r="J25" s="31">
        <f t="shared" si="2"/>
        <v>139797649</v>
      </c>
      <c r="K25" s="31">
        <f t="shared" si="2"/>
        <v>-14583414</v>
      </c>
      <c r="L25" s="31">
        <f t="shared" si="2"/>
        <v>-11872097</v>
      </c>
      <c r="M25" s="31">
        <f t="shared" si="2"/>
        <v>48039022</v>
      </c>
      <c r="N25" s="31">
        <f t="shared" si="2"/>
        <v>21583511</v>
      </c>
      <c r="O25" s="31">
        <f t="shared" si="2"/>
        <v>-12460089</v>
      </c>
      <c r="P25" s="31">
        <f t="shared" si="2"/>
        <v>-16828152</v>
      </c>
      <c r="Q25" s="31">
        <f t="shared" si="2"/>
        <v>33182517</v>
      </c>
      <c r="R25" s="31">
        <f t="shared" si="2"/>
        <v>3894276</v>
      </c>
      <c r="S25" s="31">
        <f t="shared" si="2"/>
        <v>-12879172</v>
      </c>
      <c r="T25" s="31">
        <f t="shared" si="2"/>
        <v>-12791610</v>
      </c>
      <c r="U25" s="31">
        <f t="shared" si="2"/>
        <v>-11743697</v>
      </c>
      <c r="V25" s="31">
        <f t="shared" si="2"/>
        <v>-37414479</v>
      </c>
      <c r="W25" s="31">
        <f t="shared" si="2"/>
        <v>127860957</v>
      </c>
      <c r="X25" s="31">
        <f t="shared" si="2"/>
        <v>92362992</v>
      </c>
      <c r="Y25" s="31">
        <f t="shared" si="2"/>
        <v>35497965</v>
      </c>
      <c r="Z25" s="32">
        <f>+IF(X25&lt;&gt;0,+(Y25/X25)*100,0)</f>
        <v>38.43310424590836</v>
      </c>
      <c r="AA25" s="33">
        <f>+AA12+AA24</f>
        <v>92362992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494056</v>
      </c>
      <c r="D30" s="18"/>
      <c r="E30" s="19">
        <v>966240</v>
      </c>
      <c r="F30" s="20">
        <v>966240</v>
      </c>
      <c r="G30" s="20">
        <v>494056</v>
      </c>
      <c r="H30" s="20"/>
      <c r="I30" s="20"/>
      <c r="J30" s="20">
        <v>494056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494056</v>
      </c>
      <c r="X30" s="20">
        <v>966240</v>
      </c>
      <c r="Y30" s="20">
        <v>-472184</v>
      </c>
      <c r="Z30" s="21">
        <v>-48.87</v>
      </c>
      <c r="AA30" s="22">
        <v>966240</v>
      </c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37446107</v>
      </c>
      <c r="D32" s="18"/>
      <c r="E32" s="19">
        <v>46455730</v>
      </c>
      <c r="F32" s="20">
        <v>46497097</v>
      </c>
      <c r="G32" s="20">
        <v>24837880</v>
      </c>
      <c r="H32" s="20">
        <v>14412103</v>
      </c>
      <c r="I32" s="20">
        <v>-25635</v>
      </c>
      <c r="J32" s="20">
        <v>39224348</v>
      </c>
      <c r="K32" s="20">
        <v>404956</v>
      </c>
      <c r="L32" s="20">
        <v>-132922</v>
      </c>
      <c r="M32" s="20">
        <v>-336093</v>
      </c>
      <c r="N32" s="20">
        <v>-64059</v>
      </c>
      <c r="O32" s="20">
        <v>-335774</v>
      </c>
      <c r="P32" s="20">
        <v>996163</v>
      </c>
      <c r="Q32" s="20">
        <v>-167856</v>
      </c>
      <c r="R32" s="20">
        <v>492533</v>
      </c>
      <c r="S32" s="20">
        <v>-63784</v>
      </c>
      <c r="T32" s="20">
        <v>-5354829</v>
      </c>
      <c r="U32" s="20">
        <v>15176</v>
      </c>
      <c r="V32" s="20">
        <v>-5403437</v>
      </c>
      <c r="W32" s="20">
        <v>34249385</v>
      </c>
      <c r="X32" s="20">
        <v>46497097</v>
      </c>
      <c r="Y32" s="20">
        <v>-12247712</v>
      </c>
      <c r="Z32" s="21">
        <v>-26.34</v>
      </c>
      <c r="AA32" s="22">
        <v>46497097</v>
      </c>
    </row>
    <row r="33" spans="1:27" ht="12.75">
      <c r="A33" s="23" t="s">
        <v>57</v>
      </c>
      <c r="B33" s="17"/>
      <c r="C33" s="18">
        <v>15714517</v>
      </c>
      <c r="D33" s="18"/>
      <c r="E33" s="19">
        <v>12256576</v>
      </c>
      <c r="F33" s="20">
        <v>12256576</v>
      </c>
      <c r="G33" s="20">
        <v>15782495</v>
      </c>
      <c r="H33" s="20">
        <v>-67978</v>
      </c>
      <c r="I33" s="20"/>
      <c r="J33" s="20">
        <v>15714517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15714517</v>
      </c>
      <c r="X33" s="20">
        <v>12256576</v>
      </c>
      <c r="Y33" s="20">
        <v>3457941</v>
      </c>
      <c r="Z33" s="21">
        <v>28.21</v>
      </c>
      <c r="AA33" s="22">
        <v>12256576</v>
      </c>
    </row>
    <row r="34" spans="1:27" ht="12.75">
      <c r="A34" s="27" t="s">
        <v>58</v>
      </c>
      <c r="B34" s="28"/>
      <c r="C34" s="29">
        <f aca="true" t="shared" si="3" ref="C34:Y34">SUM(C29:C33)</f>
        <v>53654680</v>
      </c>
      <c r="D34" s="29">
        <f>SUM(D29:D33)</f>
        <v>0</v>
      </c>
      <c r="E34" s="30">
        <f t="shared" si="3"/>
        <v>59678546</v>
      </c>
      <c r="F34" s="31">
        <f t="shared" si="3"/>
        <v>59719913</v>
      </c>
      <c r="G34" s="31">
        <f t="shared" si="3"/>
        <v>41114431</v>
      </c>
      <c r="H34" s="31">
        <f t="shared" si="3"/>
        <v>14344125</v>
      </c>
      <c r="I34" s="31">
        <f t="shared" si="3"/>
        <v>-25635</v>
      </c>
      <c r="J34" s="31">
        <f t="shared" si="3"/>
        <v>55432921</v>
      </c>
      <c r="K34" s="31">
        <f t="shared" si="3"/>
        <v>404956</v>
      </c>
      <c r="L34" s="31">
        <f t="shared" si="3"/>
        <v>-132922</v>
      </c>
      <c r="M34" s="31">
        <f t="shared" si="3"/>
        <v>-336093</v>
      </c>
      <c r="N34" s="31">
        <f t="shared" si="3"/>
        <v>-64059</v>
      </c>
      <c r="O34" s="31">
        <f t="shared" si="3"/>
        <v>-335774</v>
      </c>
      <c r="P34" s="31">
        <f t="shared" si="3"/>
        <v>996163</v>
      </c>
      <c r="Q34" s="31">
        <f t="shared" si="3"/>
        <v>-167856</v>
      </c>
      <c r="R34" s="31">
        <f t="shared" si="3"/>
        <v>492533</v>
      </c>
      <c r="S34" s="31">
        <f t="shared" si="3"/>
        <v>-63784</v>
      </c>
      <c r="T34" s="31">
        <f t="shared" si="3"/>
        <v>-5354829</v>
      </c>
      <c r="U34" s="31">
        <f t="shared" si="3"/>
        <v>15176</v>
      </c>
      <c r="V34" s="31">
        <f t="shared" si="3"/>
        <v>-5403437</v>
      </c>
      <c r="W34" s="31">
        <f t="shared" si="3"/>
        <v>50457958</v>
      </c>
      <c r="X34" s="31">
        <f t="shared" si="3"/>
        <v>59719913</v>
      </c>
      <c r="Y34" s="31">
        <f t="shared" si="3"/>
        <v>-9261955</v>
      </c>
      <c r="Z34" s="32">
        <f>+IF(X34&lt;&gt;0,+(Y34/X34)*100,0)</f>
        <v>-15.508989438748847</v>
      </c>
      <c r="AA34" s="33">
        <f>SUM(AA29:AA33)</f>
        <v>59719913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153600</v>
      </c>
      <c r="D37" s="18"/>
      <c r="E37" s="19">
        <v>3433</v>
      </c>
      <c r="F37" s="20">
        <v>3433</v>
      </c>
      <c r="G37" s="20">
        <v>148800</v>
      </c>
      <c r="H37" s="20">
        <v>4800</v>
      </c>
      <c r="I37" s="20"/>
      <c r="J37" s="20">
        <v>153600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153600</v>
      </c>
      <c r="X37" s="20">
        <v>3433</v>
      </c>
      <c r="Y37" s="20">
        <v>150167</v>
      </c>
      <c r="Z37" s="21">
        <v>4374.22</v>
      </c>
      <c r="AA37" s="22">
        <v>3433</v>
      </c>
    </row>
    <row r="38" spans="1:27" ht="12.75">
      <c r="A38" s="23" t="s">
        <v>57</v>
      </c>
      <c r="B38" s="17"/>
      <c r="C38" s="18">
        <v>9361194</v>
      </c>
      <c r="D38" s="18"/>
      <c r="E38" s="19">
        <v>10683432</v>
      </c>
      <c r="F38" s="20">
        <v>10683432</v>
      </c>
      <c r="G38" s="20">
        <v>9361194</v>
      </c>
      <c r="H38" s="20"/>
      <c r="I38" s="20"/>
      <c r="J38" s="20">
        <v>9361194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9361194</v>
      </c>
      <c r="X38" s="20">
        <v>10683432</v>
      </c>
      <c r="Y38" s="20">
        <v>-1322238</v>
      </c>
      <c r="Z38" s="21">
        <v>-12.38</v>
      </c>
      <c r="AA38" s="22">
        <v>10683432</v>
      </c>
    </row>
    <row r="39" spans="1:27" ht="12.75">
      <c r="A39" s="27" t="s">
        <v>61</v>
      </c>
      <c r="B39" s="35"/>
      <c r="C39" s="29">
        <f aca="true" t="shared" si="4" ref="C39:Y39">SUM(C37:C38)</f>
        <v>9514794</v>
      </c>
      <c r="D39" s="29">
        <f>SUM(D37:D38)</f>
        <v>0</v>
      </c>
      <c r="E39" s="36">
        <f t="shared" si="4"/>
        <v>10686865</v>
      </c>
      <c r="F39" s="37">
        <f t="shared" si="4"/>
        <v>10686865</v>
      </c>
      <c r="G39" s="37">
        <f t="shared" si="4"/>
        <v>9509994</v>
      </c>
      <c r="H39" s="37">
        <f t="shared" si="4"/>
        <v>4800</v>
      </c>
      <c r="I39" s="37">
        <f t="shared" si="4"/>
        <v>0</v>
      </c>
      <c r="J39" s="37">
        <f t="shared" si="4"/>
        <v>9514794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9514794</v>
      </c>
      <c r="X39" s="37">
        <f t="shared" si="4"/>
        <v>10686865</v>
      </c>
      <c r="Y39" s="37">
        <f t="shared" si="4"/>
        <v>-1172071</v>
      </c>
      <c r="Z39" s="38">
        <f>+IF(X39&lt;&gt;0,+(Y39/X39)*100,0)</f>
        <v>-10.96739782901721</v>
      </c>
      <c r="AA39" s="39">
        <f>SUM(AA37:AA38)</f>
        <v>10686865</v>
      </c>
    </row>
    <row r="40" spans="1:27" ht="12.75">
      <c r="A40" s="27" t="s">
        <v>62</v>
      </c>
      <c r="B40" s="28"/>
      <c r="C40" s="29">
        <f aca="true" t="shared" si="5" ref="C40:Y40">+C34+C39</f>
        <v>63169474</v>
      </c>
      <c r="D40" s="29">
        <f>+D34+D39</f>
        <v>0</v>
      </c>
      <c r="E40" s="30">
        <f t="shared" si="5"/>
        <v>70365411</v>
      </c>
      <c r="F40" s="31">
        <f t="shared" si="5"/>
        <v>70406778</v>
      </c>
      <c r="G40" s="31">
        <f t="shared" si="5"/>
        <v>50624425</v>
      </c>
      <c r="H40" s="31">
        <f t="shared" si="5"/>
        <v>14348925</v>
      </c>
      <c r="I40" s="31">
        <f t="shared" si="5"/>
        <v>-25635</v>
      </c>
      <c r="J40" s="31">
        <f t="shared" si="5"/>
        <v>64947715</v>
      </c>
      <c r="K40" s="31">
        <f t="shared" si="5"/>
        <v>404956</v>
      </c>
      <c r="L40" s="31">
        <f t="shared" si="5"/>
        <v>-132922</v>
      </c>
      <c r="M40" s="31">
        <f t="shared" si="5"/>
        <v>-336093</v>
      </c>
      <c r="N40" s="31">
        <f t="shared" si="5"/>
        <v>-64059</v>
      </c>
      <c r="O40" s="31">
        <f t="shared" si="5"/>
        <v>-335774</v>
      </c>
      <c r="P40" s="31">
        <f t="shared" si="5"/>
        <v>996163</v>
      </c>
      <c r="Q40" s="31">
        <f t="shared" si="5"/>
        <v>-167856</v>
      </c>
      <c r="R40" s="31">
        <f t="shared" si="5"/>
        <v>492533</v>
      </c>
      <c r="S40" s="31">
        <f t="shared" si="5"/>
        <v>-63784</v>
      </c>
      <c r="T40" s="31">
        <f t="shared" si="5"/>
        <v>-5354829</v>
      </c>
      <c r="U40" s="31">
        <f t="shared" si="5"/>
        <v>15176</v>
      </c>
      <c r="V40" s="31">
        <f t="shared" si="5"/>
        <v>-5403437</v>
      </c>
      <c r="W40" s="31">
        <f t="shared" si="5"/>
        <v>59972752</v>
      </c>
      <c r="X40" s="31">
        <f t="shared" si="5"/>
        <v>70406778</v>
      </c>
      <c r="Y40" s="31">
        <f t="shared" si="5"/>
        <v>-10434026</v>
      </c>
      <c r="Z40" s="32">
        <f>+IF(X40&lt;&gt;0,+(Y40/X40)*100,0)</f>
        <v>-14.819632848416953</v>
      </c>
      <c r="AA40" s="33">
        <f>+AA34+AA39</f>
        <v>70406778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30984256</v>
      </c>
      <c r="D42" s="43">
        <f>+D25-D40</f>
        <v>0</v>
      </c>
      <c r="E42" s="44">
        <f t="shared" si="6"/>
        <v>21129581</v>
      </c>
      <c r="F42" s="45">
        <f t="shared" si="6"/>
        <v>21956214</v>
      </c>
      <c r="G42" s="45">
        <f t="shared" si="6"/>
        <v>101090656</v>
      </c>
      <c r="H42" s="45">
        <f t="shared" si="6"/>
        <v>-11323154</v>
      </c>
      <c r="I42" s="45">
        <f t="shared" si="6"/>
        <v>-14917568</v>
      </c>
      <c r="J42" s="45">
        <f t="shared" si="6"/>
        <v>74849934</v>
      </c>
      <c r="K42" s="45">
        <f t="shared" si="6"/>
        <v>-14988370</v>
      </c>
      <c r="L42" s="45">
        <f t="shared" si="6"/>
        <v>-11739175</v>
      </c>
      <c r="M42" s="45">
        <f t="shared" si="6"/>
        <v>48375115</v>
      </c>
      <c r="N42" s="45">
        <f t="shared" si="6"/>
        <v>21647570</v>
      </c>
      <c r="O42" s="45">
        <f t="shared" si="6"/>
        <v>-12124315</v>
      </c>
      <c r="P42" s="45">
        <f t="shared" si="6"/>
        <v>-17824315</v>
      </c>
      <c r="Q42" s="45">
        <f t="shared" si="6"/>
        <v>33350373</v>
      </c>
      <c r="R42" s="45">
        <f t="shared" si="6"/>
        <v>3401743</v>
      </c>
      <c r="S42" s="45">
        <f t="shared" si="6"/>
        <v>-12815388</v>
      </c>
      <c r="T42" s="45">
        <f t="shared" si="6"/>
        <v>-7436781</v>
      </c>
      <c r="U42" s="45">
        <f t="shared" si="6"/>
        <v>-11758873</v>
      </c>
      <c r="V42" s="45">
        <f t="shared" si="6"/>
        <v>-32011042</v>
      </c>
      <c r="W42" s="45">
        <f t="shared" si="6"/>
        <v>67888205</v>
      </c>
      <c r="X42" s="45">
        <f t="shared" si="6"/>
        <v>21956214</v>
      </c>
      <c r="Y42" s="45">
        <f t="shared" si="6"/>
        <v>45931991</v>
      </c>
      <c r="Z42" s="46">
        <f>+IF(X42&lt;&gt;0,+(Y42/X42)*100,0)</f>
        <v>209.19813862262407</v>
      </c>
      <c r="AA42" s="47">
        <f>+AA25-AA40</f>
        <v>21956214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61448473</v>
      </c>
      <c r="D45" s="18"/>
      <c r="E45" s="19">
        <v>16183932</v>
      </c>
      <c r="F45" s="20">
        <v>16183932</v>
      </c>
      <c r="G45" s="20">
        <v>99502486</v>
      </c>
      <c r="H45" s="20">
        <v>-11323149</v>
      </c>
      <c r="I45" s="20">
        <v>-14917567</v>
      </c>
      <c r="J45" s="20">
        <v>73261770</v>
      </c>
      <c r="K45" s="20">
        <v>-14988372</v>
      </c>
      <c r="L45" s="20">
        <v>-11739174</v>
      </c>
      <c r="M45" s="20">
        <v>48375119</v>
      </c>
      <c r="N45" s="20">
        <v>21647573</v>
      </c>
      <c r="O45" s="20">
        <v>-12124316</v>
      </c>
      <c r="P45" s="20">
        <v>-17824319</v>
      </c>
      <c r="Q45" s="20">
        <v>33350371</v>
      </c>
      <c r="R45" s="20">
        <v>3401736</v>
      </c>
      <c r="S45" s="20">
        <v>-12815389</v>
      </c>
      <c r="T45" s="20">
        <v>-7436778</v>
      </c>
      <c r="U45" s="20"/>
      <c r="V45" s="20">
        <v>-20252167</v>
      </c>
      <c r="W45" s="20">
        <v>78058912</v>
      </c>
      <c r="X45" s="20">
        <v>16183932</v>
      </c>
      <c r="Y45" s="20">
        <v>61874980</v>
      </c>
      <c r="Z45" s="48">
        <v>382.32</v>
      </c>
      <c r="AA45" s="22">
        <v>16183932</v>
      </c>
    </row>
    <row r="46" spans="1:27" ht="12.75">
      <c r="A46" s="23" t="s">
        <v>67</v>
      </c>
      <c r="B46" s="17"/>
      <c r="C46" s="18">
        <v>1588167</v>
      </c>
      <c r="D46" s="18"/>
      <c r="E46" s="19">
        <v>1588167</v>
      </c>
      <c r="F46" s="20">
        <v>1588167</v>
      </c>
      <c r="G46" s="20">
        <v>1588167</v>
      </c>
      <c r="H46" s="20"/>
      <c r="I46" s="20"/>
      <c r="J46" s="20">
        <v>1588167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1588167</v>
      </c>
      <c r="X46" s="20">
        <v>1588167</v>
      </c>
      <c r="Y46" s="20"/>
      <c r="Z46" s="48"/>
      <c r="AA46" s="22">
        <v>1588167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63036640</v>
      </c>
      <c r="D48" s="51">
        <f>SUM(D45:D47)</f>
        <v>0</v>
      </c>
      <c r="E48" s="52">
        <f t="shared" si="7"/>
        <v>17772099</v>
      </c>
      <c r="F48" s="53">
        <f t="shared" si="7"/>
        <v>17772099</v>
      </c>
      <c r="G48" s="53">
        <f t="shared" si="7"/>
        <v>101090653</v>
      </c>
      <c r="H48" s="53">
        <f t="shared" si="7"/>
        <v>-11323149</v>
      </c>
      <c r="I48" s="53">
        <f t="shared" si="7"/>
        <v>-14917567</v>
      </c>
      <c r="J48" s="53">
        <f t="shared" si="7"/>
        <v>74849937</v>
      </c>
      <c r="K48" s="53">
        <f t="shared" si="7"/>
        <v>-14988372</v>
      </c>
      <c r="L48" s="53">
        <f t="shared" si="7"/>
        <v>-11739174</v>
      </c>
      <c r="M48" s="53">
        <f t="shared" si="7"/>
        <v>48375119</v>
      </c>
      <c r="N48" s="53">
        <f t="shared" si="7"/>
        <v>21647573</v>
      </c>
      <c r="O48" s="53">
        <f t="shared" si="7"/>
        <v>-12124316</v>
      </c>
      <c r="P48" s="53">
        <f t="shared" si="7"/>
        <v>-17824319</v>
      </c>
      <c r="Q48" s="53">
        <f t="shared" si="7"/>
        <v>33350371</v>
      </c>
      <c r="R48" s="53">
        <f t="shared" si="7"/>
        <v>3401736</v>
      </c>
      <c r="S48" s="53">
        <f t="shared" si="7"/>
        <v>-12815389</v>
      </c>
      <c r="T48" s="53">
        <f t="shared" si="7"/>
        <v>-7436778</v>
      </c>
      <c r="U48" s="53">
        <f t="shared" si="7"/>
        <v>0</v>
      </c>
      <c r="V48" s="53">
        <f t="shared" si="7"/>
        <v>-20252167</v>
      </c>
      <c r="W48" s="53">
        <f t="shared" si="7"/>
        <v>79647079</v>
      </c>
      <c r="X48" s="53">
        <f t="shared" si="7"/>
        <v>17772099</v>
      </c>
      <c r="Y48" s="53">
        <f t="shared" si="7"/>
        <v>61874980</v>
      </c>
      <c r="Z48" s="54">
        <f>+IF(X48&lt;&gt;0,+(Y48/X48)*100,0)</f>
        <v>348.15797503716357</v>
      </c>
      <c r="AA48" s="55">
        <f>SUM(AA45:AA47)</f>
        <v>17772099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21454343</v>
      </c>
      <c r="D6" s="18"/>
      <c r="E6" s="19">
        <v>7000000</v>
      </c>
      <c r="F6" s="20">
        <v>7000000</v>
      </c>
      <c r="G6" s="20">
        <v>-142974143</v>
      </c>
      <c r="H6" s="20">
        <v>-49777618</v>
      </c>
      <c r="I6" s="20">
        <v>352043342</v>
      </c>
      <c r="J6" s="20">
        <v>159291581</v>
      </c>
      <c r="K6" s="20">
        <v>-127414388</v>
      </c>
      <c r="L6" s="20">
        <v>-32480098</v>
      </c>
      <c r="M6" s="20">
        <v>44726173</v>
      </c>
      <c r="N6" s="20">
        <v>-115168313</v>
      </c>
      <c r="O6" s="20">
        <v>-34243753</v>
      </c>
      <c r="P6" s="20">
        <v>-28539244</v>
      </c>
      <c r="Q6" s="20">
        <v>-202304791</v>
      </c>
      <c r="R6" s="20">
        <v>-265087788</v>
      </c>
      <c r="S6" s="20">
        <v>-35201929</v>
      </c>
      <c r="T6" s="20">
        <v>-36204412</v>
      </c>
      <c r="U6" s="20">
        <v>-270415882</v>
      </c>
      <c r="V6" s="20">
        <v>-341822223</v>
      </c>
      <c r="W6" s="20">
        <v>-562786743</v>
      </c>
      <c r="X6" s="20">
        <v>7000000</v>
      </c>
      <c r="Y6" s="20">
        <v>-569786743</v>
      </c>
      <c r="Z6" s="21">
        <v>-8139.81</v>
      </c>
      <c r="AA6" s="22">
        <v>7000000</v>
      </c>
    </row>
    <row r="7" spans="1:27" ht="12.75">
      <c r="A7" s="23" t="s">
        <v>34</v>
      </c>
      <c r="B7" s="17"/>
      <c r="C7" s="18">
        <v>40958388</v>
      </c>
      <c r="D7" s="18"/>
      <c r="E7" s="19">
        <v>56993906</v>
      </c>
      <c r="F7" s="20">
        <v>56993906</v>
      </c>
      <c r="G7" s="20">
        <v>43588435</v>
      </c>
      <c r="H7" s="20">
        <v>-1741150</v>
      </c>
      <c r="I7" s="20">
        <v>31147538</v>
      </c>
      <c r="J7" s="20">
        <v>72994823</v>
      </c>
      <c r="K7" s="20">
        <v>-10244165</v>
      </c>
      <c r="L7" s="20"/>
      <c r="M7" s="20">
        <v>-23723881</v>
      </c>
      <c r="N7" s="20">
        <v>-33968046</v>
      </c>
      <c r="O7" s="20">
        <v>-15030254</v>
      </c>
      <c r="P7" s="20">
        <v>101941</v>
      </c>
      <c r="Q7" s="20">
        <v>2455872</v>
      </c>
      <c r="R7" s="20">
        <v>-12472441</v>
      </c>
      <c r="S7" s="20">
        <v>389560</v>
      </c>
      <c r="T7" s="20">
        <v>608893</v>
      </c>
      <c r="U7" s="20"/>
      <c r="V7" s="20">
        <v>998453</v>
      </c>
      <c r="W7" s="20">
        <v>27552789</v>
      </c>
      <c r="X7" s="20">
        <v>56993906</v>
      </c>
      <c r="Y7" s="20">
        <v>-29441117</v>
      </c>
      <c r="Z7" s="21">
        <v>-51.66</v>
      </c>
      <c r="AA7" s="22">
        <v>56993906</v>
      </c>
    </row>
    <row r="8" spans="1:27" ht="12.75">
      <c r="A8" s="23" t="s">
        <v>35</v>
      </c>
      <c r="B8" s="17"/>
      <c r="C8" s="18">
        <v>291675099</v>
      </c>
      <c r="D8" s="18"/>
      <c r="E8" s="19">
        <v>819511211</v>
      </c>
      <c r="F8" s="20">
        <v>819511211</v>
      </c>
      <c r="G8" s="20">
        <v>1074074260</v>
      </c>
      <c r="H8" s="20">
        <v>-698221958</v>
      </c>
      <c r="I8" s="20">
        <v>46490625</v>
      </c>
      <c r="J8" s="20">
        <v>422342927</v>
      </c>
      <c r="K8" s="20">
        <v>35272365</v>
      </c>
      <c r="L8" s="20">
        <v>40980369</v>
      </c>
      <c r="M8" s="20">
        <v>30093212</v>
      </c>
      <c r="N8" s="20">
        <v>106345946</v>
      </c>
      <c r="O8" s="20">
        <v>36707668</v>
      </c>
      <c r="P8" s="20">
        <v>59483184</v>
      </c>
      <c r="Q8" s="20">
        <v>33901742</v>
      </c>
      <c r="R8" s="20">
        <v>130092594</v>
      </c>
      <c r="S8" s="20">
        <v>37520929</v>
      </c>
      <c r="T8" s="20">
        <v>56725671</v>
      </c>
      <c r="U8" s="20">
        <v>45709368</v>
      </c>
      <c r="V8" s="20">
        <v>139955968</v>
      </c>
      <c r="W8" s="20">
        <v>798737435</v>
      </c>
      <c r="X8" s="20">
        <v>819511211</v>
      </c>
      <c r="Y8" s="20">
        <v>-20773776</v>
      </c>
      <c r="Z8" s="21">
        <v>-2.53</v>
      </c>
      <c r="AA8" s="22">
        <v>819511211</v>
      </c>
    </row>
    <row r="9" spans="1:27" ht="12.75">
      <c r="A9" s="23" t="s">
        <v>36</v>
      </c>
      <c r="B9" s="17"/>
      <c r="C9" s="18">
        <v>1126038290</v>
      </c>
      <c r="D9" s="18"/>
      <c r="E9" s="19"/>
      <c r="F9" s="20"/>
      <c r="G9" s="20">
        <v>1047742745</v>
      </c>
      <c r="H9" s="20">
        <v>82466909</v>
      </c>
      <c r="I9" s="20">
        <v>9232713</v>
      </c>
      <c r="J9" s="20">
        <v>1139442367</v>
      </c>
      <c r="K9" s="20">
        <v>4887113</v>
      </c>
      <c r="L9" s="20">
        <v>11240295</v>
      </c>
      <c r="M9" s="20">
        <v>23764177</v>
      </c>
      <c r="N9" s="20">
        <v>39891585</v>
      </c>
      <c r="O9" s="20">
        <v>11860263</v>
      </c>
      <c r="P9" s="20">
        <v>7214032</v>
      </c>
      <c r="Q9" s="20">
        <v>26134927</v>
      </c>
      <c r="R9" s="20">
        <v>45209222</v>
      </c>
      <c r="S9" s="20">
        <v>5788875</v>
      </c>
      <c r="T9" s="20">
        <v>4379327</v>
      </c>
      <c r="U9" s="20">
        <v>36126585</v>
      </c>
      <c r="V9" s="20">
        <v>46294787</v>
      </c>
      <c r="W9" s="20">
        <v>1270837961</v>
      </c>
      <c r="X9" s="20"/>
      <c r="Y9" s="20">
        <v>1270837961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16432806</v>
      </c>
      <c r="D11" s="18"/>
      <c r="E11" s="19">
        <v>10000000</v>
      </c>
      <c r="F11" s="20">
        <v>10000000</v>
      </c>
      <c r="G11" s="20">
        <v>15614211</v>
      </c>
      <c r="H11" s="20">
        <v>-1362381</v>
      </c>
      <c r="I11" s="20">
        <v>-64348</v>
      </c>
      <c r="J11" s="20">
        <v>14187482</v>
      </c>
      <c r="K11" s="20">
        <v>-209626</v>
      </c>
      <c r="L11" s="20">
        <v>1110924</v>
      </c>
      <c r="M11" s="20">
        <v>3211822</v>
      </c>
      <c r="N11" s="20">
        <v>4113120</v>
      </c>
      <c r="O11" s="20">
        <v>112020</v>
      </c>
      <c r="P11" s="20">
        <v>-1273682</v>
      </c>
      <c r="Q11" s="20">
        <v>357901</v>
      </c>
      <c r="R11" s="20">
        <v>-803761</v>
      </c>
      <c r="S11" s="20">
        <v>1158675</v>
      </c>
      <c r="T11" s="20">
        <v>2160145</v>
      </c>
      <c r="U11" s="20">
        <v>2825519</v>
      </c>
      <c r="V11" s="20">
        <v>6144339</v>
      </c>
      <c r="W11" s="20">
        <v>23641180</v>
      </c>
      <c r="X11" s="20">
        <v>10000000</v>
      </c>
      <c r="Y11" s="20">
        <v>13641180</v>
      </c>
      <c r="Z11" s="21">
        <v>136.41</v>
      </c>
      <c r="AA11" s="22">
        <v>10000000</v>
      </c>
    </row>
    <row r="12" spans="1:27" ht="12.75">
      <c r="A12" s="27" t="s">
        <v>39</v>
      </c>
      <c r="B12" s="28"/>
      <c r="C12" s="29">
        <f aca="true" t="shared" si="0" ref="C12:Y12">SUM(C6:C11)</f>
        <v>1496558926</v>
      </c>
      <c r="D12" s="29">
        <f>SUM(D6:D11)</f>
        <v>0</v>
      </c>
      <c r="E12" s="30">
        <f t="shared" si="0"/>
        <v>893505117</v>
      </c>
      <c r="F12" s="31">
        <f t="shared" si="0"/>
        <v>893505117</v>
      </c>
      <c r="G12" s="31">
        <f t="shared" si="0"/>
        <v>2038045508</v>
      </c>
      <c r="H12" s="31">
        <f t="shared" si="0"/>
        <v>-668636198</v>
      </c>
      <c r="I12" s="31">
        <f t="shared" si="0"/>
        <v>438849870</v>
      </c>
      <c r="J12" s="31">
        <f t="shared" si="0"/>
        <v>1808259180</v>
      </c>
      <c r="K12" s="31">
        <f t="shared" si="0"/>
        <v>-97708701</v>
      </c>
      <c r="L12" s="31">
        <f t="shared" si="0"/>
        <v>20851490</v>
      </c>
      <c r="M12" s="31">
        <f t="shared" si="0"/>
        <v>78071503</v>
      </c>
      <c r="N12" s="31">
        <f t="shared" si="0"/>
        <v>1214292</v>
      </c>
      <c r="O12" s="31">
        <f t="shared" si="0"/>
        <v>-594056</v>
      </c>
      <c r="P12" s="31">
        <f t="shared" si="0"/>
        <v>36986231</v>
      </c>
      <c r="Q12" s="31">
        <f t="shared" si="0"/>
        <v>-139454349</v>
      </c>
      <c r="R12" s="31">
        <f t="shared" si="0"/>
        <v>-103062174</v>
      </c>
      <c r="S12" s="31">
        <f t="shared" si="0"/>
        <v>9656110</v>
      </c>
      <c r="T12" s="31">
        <f t="shared" si="0"/>
        <v>27669624</v>
      </c>
      <c r="U12" s="31">
        <f t="shared" si="0"/>
        <v>-185754410</v>
      </c>
      <c r="V12" s="31">
        <f t="shared" si="0"/>
        <v>-148428676</v>
      </c>
      <c r="W12" s="31">
        <f t="shared" si="0"/>
        <v>1557982622</v>
      </c>
      <c r="X12" s="31">
        <f t="shared" si="0"/>
        <v>893505117</v>
      </c>
      <c r="Y12" s="31">
        <f t="shared" si="0"/>
        <v>664477505</v>
      </c>
      <c r="Z12" s="32">
        <f>+IF(X12&lt;&gt;0,+(Y12/X12)*100,0)</f>
        <v>74.36750974980706</v>
      </c>
      <c r="AA12" s="33">
        <f>SUM(AA6:AA11)</f>
        <v>893505117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11543485</v>
      </c>
      <c r="D16" s="18"/>
      <c r="E16" s="19">
        <v>12800000</v>
      </c>
      <c r="F16" s="20">
        <v>12800000</v>
      </c>
      <c r="G16" s="24">
        <v>8913438</v>
      </c>
      <c r="H16" s="24">
        <v>2473334</v>
      </c>
      <c r="I16" s="24">
        <v>-5606974</v>
      </c>
      <c r="J16" s="20">
        <v>5779798</v>
      </c>
      <c r="K16" s="24"/>
      <c r="L16" s="24"/>
      <c r="M16" s="20">
        <v>5663</v>
      </c>
      <c r="N16" s="24">
        <v>5663</v>
      </c>
      <c r="O16" s="24">
        <v>43392</v>
      </c>
      <c r="P16" s="24"/>
      <c r="Q16" s="20"/>
      <c r="R16" s="24">
        <v>43392</v>
      </c>
      <c r="S16" s="24"/>
      <c r="T16" s="20"/>
      <c r="U16" s="24"/>
      <c r="V16" s="24"/>
      <c r="W16" s="24">
        <v>5828853</v>
      </c>
      <c r="X16" s="20">
        <v>12800000</v>
      </c>
      <c r="Y16" s="24">
        <v>-6971147</v>
      </c>
      <c r="Z16" s="25">
        <v>-54.46</v>
      </c>
      <c r="AA16" s="26">
        <v>12800000</v>
      </c>
    </row>
    <row r="17" spans="1:27" ht="12.75">
      <c r="A17" s="23" t="s">
        <v>43</v>
      </c>
      <c r="B17" s="17"/>
      <c r="C17" s="18">
        <v>100370000</v>
      </c>
      <c r="D17" s="18"/>
      <c r="E17" s="19">
        <v>275000000</v>
      </c>
      <c r="F17" s="20">
        <v>275000000</v>
      </c>
      <c r="G17" s="20">
        <v>168005000</v>
      </c>
      <c r="H17" s="20">
        <v>-67635000</v>
      </c>
      <c r="I17" s="20"/>
      <c r="J17" s="20">
        <v>100370000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100370000</v>
      </c>
      <c r="X17" s="20">
        <v>275000000</v>
      </c>
      <c r="Y17" s="20">
        <v>-174630000</v>
      </c>
      <c r="Z17" s="21">
        <v>-63.5</v>
      </c>
      <c r="AA17" s="22">
        <v>275000000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5327223959</v>
      </c>
      <c r="D19" s="18"/>
      <c r="E19" s="19">
        <v>6224950137</v>
      </c>
      <c r="F19" s="20">
        <v>6184189884</v>
      </c>
      <c r="G19" s="20">
        <v>5726161205</v>
      </c>
      <c r="H19" s="20">
        <v>-395086776</v>
      </c>
      <c r="I19" s="20">
        <v>993464</v>
      </c>
      <c r="J19" s="20">
        <v>5332067893</v>
      </c>
      <c r="K19" s="20">
        <v>2998353</v>
      </c>
      <c r="L19" s="20">
        <v>2757486</v>
      </c>
      <c r="M19" s="20">
        <v>21577326</v>
      </c>
      <c r="N19" s="20">
        <v>27333165</v>
      </c>
      <c r="O19" s="20">
        <v>11546411</v>
      </c>
      <c r="P19" s="20">
        <v>1092883</v>
      </c>
      <c r="Q19" s="20">
        <v>50824422</v>
      </c>
      <c r="R19" s="20">
        <v>63463716</v>
      </c>
      <c r="S19" s="20">
        <v>7369422</v>
      </c>
      <c r="T19" s="20">
        <v>4804266</v>
      </c>
      <c r="U19" s="20">
        <v>29056460</v>
      </c>
      <c r="V19" s="20">
        <v>41230148</v>
      </c>
      <c r="W19" s="20">
        <v>5464094922</v>
      </c>
      <c r="X19" s="20">
        <v>6184189884</v>
      </c>
      <c r="Y19" s="20">
        <v>-720094962</v>
      </c>
      <c r="Z19" s="21">
        <v>-11.64</v>
      </c>
      <c r="AA19" s="22">
        <v>6184189884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3964094</v>
      </c>
      <c r="D22" s="18"/>
      <c r="E22" s="19"/>
      <c r="F22" s="20"/>
      <c r="G22" s="20"/>
      <c r="H22" s="20">
        <v>3964094</v>
      </c>
      <c r="I22" s="20"/>
      <c r="J22" s="20">
        <v>3964094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3964094</v>
      </c>
      <c r="X22" s="20"/>
      <c r="Y22" s="20">
        <v>3964094</v>
      </c>
      <c r="Z22" s="21"/>
      <c r="AA22" s="22"/>
    </row>
    <row r="23" spans="1:27" ht="12.75">
      <c r="A23" s="23" t="s">
        <v>48</v>
      </c>
      <c r="B23" s="17"/>
      <c r="C23" s="18">
        <v>10100</v>
      </c>
      <c r="D23" s="18"/>
      <c r="E23" s="19">
        <v>10100</v>
      </c>
      <c r="F23" s="20">
        <v>10100</v>
      </c>
      <c r="G23" s="24">
        <v>10100</v>
      </c>
      <c r="H23" s="24"/>
      <c r="I23" s="24"/>
      <c r="J23" s="20">
        <v>10100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10100</v>
      </c>
      <c r="X23" s="20">
        <v>10100</v>
      </c>
      <c r="Y23" s="24"/>
      <c r="Z23" s="25"/>
      <c r="AA23" s="26">
        <v>10100</v>
      </c>
    </row>
    <row r="24" spans="1:27" ht="12.75">
      <c r="A24" s="27" t="s">
        <v>49</v>
      </c>
      <c r="B24" s="35"/>
      <c r="C24" s="29">
        <f aca="true" t="shared" si="1" ref="C24:Y24">SUM(C15:C23)</f>
        <v>5443111638</v>
      </c>
      <c r="D24" s="29">
        <f>SUM(D15:D23)</f>
        <v>0</v>
      </c>
      <c r="E24" s="36">
        <f t="shared" si="1"/>
        <v>6512760237</v>
      </c>
      <c r="F24" s="37">
        <f t="shared" si="1"/>
        <v>6471999984</v>
      </c>
      <c r="G24" s="37">
        <f t="shared" si="1"/>
        <v>5903089743</v>
      </c>
      <c r="H24" s="37">
        <f t="shared" si="1"/>
        <v>-456284348</v>
      </c>
      <c r="I24" s="37">
        <f t="shared" si="1"/>
        <v>-4613510</v>
      </c>
      <c r="J24" s="37">
        <f t="shared" si="1"/>
        <v>5442191885</v>
      </c>
      <c r="K24" s="37">
        <f t="shared" si="1"/>
        <v>2998353</v>
      </c>
      <c r="L24" s="37">
        <f t="shared" si="1"/>
        <v>2757486</v>
      </c>
      <c r="M24" s="37">
        <f t="shared" si="1"/>
        <v>21582989</v>
      </c>
      <c r="N24" s="37">
        <f t="shared" si="1"/>
        <v>27338828</v>
      </c>
      <c r="O24" s="37">
        <f t="shared" si="1"/>
        <v>11589803</v>
      </c>
      <c r="P24" s="37">
        <f t="shared" si="1"/>
        <v>1092883</v>
      </c>
      <c r="Q24" s="37">
        <f t="shared" si="1"/>
        <v>50824422</v>
      </c>
      <c r="R24" s="37">
        <f t="shared" si="1"/>
        <v>63507108</v>
      </c>
      <c r="S24" s="37">
        <f t="shared" si="1"/>
        <v>7369422</v>
      </c>
      <c r="T24" s="37">
        <f t="shared" si="1"/>
        <v>4804266</v>
      </c>
      <c r="U24" s="37">
        <f t="shared" si="1"/>
        <v>29056460</v>
      </c>
      <c r="V24" s="37">
        <f t="shared" si="1"/>
        <v>41230148</v>
      </c>
      <c r="W24" s="37">
        <f t="shared" si="1"/>
        <v>5574267969</v>
      </c>
      <c r="X24" s="37">
        <f t="shared" si="1"/>
        <v>6471999984</v>
      </c>
      <c r="Y24" s="37">
        <f t="shared" si="1"/>
        <v>-897732015</v>
      </c>
      <c r="Z24" s="38">
        <f>+IF(X24&lt;&gt;0,+(Y24/X24)*100,0)</f>
        <v>-13.87101386309274</v>
      </c>
      <c r="AA24" s="39">
        <f>SUM(AA15:AA23)</f>
        <v>6471999984</v>
      </c>
    </row>
    <row r="25" spans="1:27" ht="12.75">
      <c r="A25" s="27" t="s">
        <v>50</v>
      </c>
      <c r="B25" s="28"/>
      <c r="C25" s="29">
        <f aca="true" t="shared" si="2" ref="C25:Y25">+C12+C24</f>
        <v>6939670564</v>
      </c>
      <c r="D25" s="29">
        <f>+D12+D24</f>
        <v>0</v>
      </c>
      <c r="E25" s="30">
        <f t="shared" si="2"/>
        <v>7406265354</v>
      </c>
      <c r="F25" s="31">
        <f t="shared" si="2"/>
        <v>7365505101</v>
      </c>
      <c r="G25" s="31">
        <f t="shared" si="2"/>
        <v>7941135251</v>
      </c>
      <c r="H25" s="31">
        <f t="shared" si="2"/>
        <v>-1124920546</v>
      </c>
      <c r="I25" s="31">
        <f t="shared" si="2"/>
        <v>434236360</v>
      </c>
      <c r="J25" s="31">
        <f t="shared" si="2"/>
        <v>7250451065</v>
      </c>
      <c r="K25" s="31">
        <f t="shared" si="2"/>
        <v>-94710348</v>
      </c>
      <c r="L25" s="31">
        <f t="shared" si="2"/>
        <v>23608976</v>
      </c>
      <c r="M25" s="31">
        <f t="shared" si="2"/>
        <v>99654492</v>
      </c>
      <c r="N25" s="31">
        <f t="shared" si="2"/>
        <v>28553120</v>
      </c>
      <c r="O25" s="31">
        <f t="shared" si="2"/>
        <v>10995747</v>
      </c>
      <c r="P25" s="31">
        <f t="shared" si="2"/>
        <v>38079114</v>
      </c>
      <c r="Q25" s="31">
        <f t="shared" si="2"/>
        <v>-88629927</v>
      </c>
      <c r="R25" s="31">
        <f t="shared" si="2"/>
        <v>-39555066</v>
      </c>
      <c r="S25" s="31">
        <f t="shared" si="2"/>
        <v>17025532</v>
      </c>
      <c r="T25" s="31">
        <f t="shared" si="2"/>
        <v>32473890</v>
      </c>
      <c r="U25" s="31">
        <f t="shared" si="2"/>
        <v>-156697950</v>
      </c>
      <c r="V25" s="31">
        <f t="shared" si="2"/>
        <v>-107198528</v>
      </c>
      <c r="W25" s="31">
        <f t="shared" si="2"/>
        <v>7132250591</v>
      </c>
      <c r="X25" s="31">
        <f t="shared" si="2"/>
        <v>7365505101</v>
      </c>
      <c r="Y25" s="31">
        <f t="shared" si="2"/>
        <v>-233254510</v>
      </c>
      <c r="Z25" s="32">
        <f>+IF(X25&lt;&gt;0,+(Y25/X25)*100,0)</f>
        <v>-3.166850158970516</v>
      </c>
      <c r="AA25" s="33">
        <f>+AA12+AA24</f>
        <v>7365505101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2013203</v>
      </c>
      <c r="D30" s="18"/>
      <c r="E30" s="19"/>
      <c r="F30" s="20"/>
      <c r="G30" s="20">
        <v>2013203</v>
      </c>
      <c r="H30" s="20"/>
      <c r="I30" s="20"/>
      <c r="J30" s="20">
        <v>2013203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2013203</v>
      </c>
      <c r="X30" s="20"/>
      <c r="Y30" s="20">
        <v>2013203</v>
      </c>
      <c r="Z30" s="21"/>
      <c r="AA30" s="22"/>
    </row>
    <row r="31" spans="1:27" ht="12.75">
      <c r="A31" s="23" t="s">
        <v>55</v>
      </c>
      <c r="B31" s="17"/>
      <c r="C31" s="18">
        <v>40808659</v>
      </c>
      <c r="D31" s="18"/>
      <c r="E31" s="19">
        <v>16000000</v>
      </c>
      <c r="F31" s="20">
        <v>16000000</v>
      </c>
      <c r="G31" s="20">
        <v>43139471</v>
      </c>
      <c r="H31" s="20">
        <v>-16323</v>
      </c>
      <c r="I31" s="20">
        <v>-71</v>
      </c>
      <c r="J31" s="20">
        <v>43123077</v>
      </c>
      <c r="K31" s="20">
        <v>-2864</v>
      </c>
      <c r="L31" s="20">
        <v>-100580</v>
      </c>
      <c r="M31" s="20">
        <v>-32711</v>
      </c>
      <c r="N31" s="20">
        <v>-136155</v>
      </c>
      <c r="O31" s="20">
        <v>11665</v>
      </c>
      <c r="P31" s="20">
        <v>100237</v>
      </c>
      <c r="Q31" s="20">
        <v>-38040</v>
      </c>
      <c r="R31" s="20">
        <v>73862</v>
      </c>
      <c r="S31" s="20">
        <v>4920</v>
      </c>
      <c r="T31" s="20"/>
      <c r="U31" s="20">
        <v>-38890</v>
      </c>
      <c r="V31" s="20">
        <v>-33970</v>
      </c>
      <c r="W31" s="20">
        <v>43026814</v>
      </c>
      <c r="X31" s="20">
        <v>16000000</v>
      </c>
      <c r="Y31" s="20">
        <v>27026814</v>
      </c>
      <c r="Z31" s="21">
        <v>168.92</v>
      </c>
      <c r="AA31" s="22">
        <v>16000000</v>
      </c>
    </row>
    <row r="32" spans="1:27" ht="12.75">
      <c r="A32" s="23" t="s">
        <v>56</v>
      </c>
      <c r="B32" s="17"/>
      <c r="C32" s="18">
        <v>2166776476</v>
      </c>
      <c r="D32" s="18"/>
      <c r="E32" s="19">
        <v>470654999</v>
      </c>
      <c r="F32" s="20">
        <v>470654999</v>
      </c>
      <c r="G32" s="20">
        <v>1625045865</v>
      </c>
      <c r="H32" s="20">
        <v>367991356</v>
      </c>
      <c r="I32" s="20">
        <v>145679755</v>
      </c>
      <c r="J32" s="20">
        <v>2138716976</v>
      </c>
      <c r="K32" s="20">
        <v>-100111317</v>
      </c>
      <c r="L32" s="20">
        <v>32288877</v>
      </c>
      <c r="M32" s="20">
        <v>-24121085</v>
      </c>
      <c r="N32" s="20">
        <v>-91943525</v>
      </c>
      <c r="O32" s="20">
        <v>35523931</v>
      </c>
      <c r="P32" s="20">
        <v>29049310</v>
      </c>
      <c r="Q32" s="20">
        <v>-56511524</v>
      </c>
      <c r="R32" s="20">
        <v>8061717</v>
      </c>
      <c r="S32" s="20">
        <v>52898686</v>
      </c>
      <c r="T32" s="20">
        <v>6350404</v>
      </c>
      <c r="U32" s="20">
        <v>14811975</v>
      </c>
      <c r="V32" s="20">
        <v>74061065</v>
      </c>
      <c r="W32" s="20">
        <v>2128896233</v>
      </c>
      <c r="X32" s="20">
        <v>470654999</v>
      </c>
      <c r="Y32" s="20">
        <v>1658241234</v>
      </c>
      <c r="Z32" s="21">
        <v>352.33</v>
      </c>
      <c r="AA32" s="22">
        <v>470654999</v>
      </c>
    </row>
    <row r="33" spans="1:27" ht="12.75">
      <c r="A33" s="23" t="s">
        <v>57</v>
      </c>
      <c r="B33" s="17"/>
      <c r="C33" s="18">
        <v>266074267</v>
      </c>
      <c r="D33" s="18"/>
      <c r="E33" s="19">
        <v>240000000</v>
      </c>
      <c r="F33" s="20">
        <v>240000000</v>
      </c>
      <c r="G33" s="20">
        <v>240414484</v>
      </c>
      <c r="H33" s="20">
        <v>25659783</v>
      </c>
      <c r="I33" s="20"/>
      <c r="J33" s="20">
        <v>266074267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266074267</v>
      </c>
      <c r="X33" s="20">
        <v>240000000</v>
      </c>
      <c r="Y33" s="20">
        <v>26074267</v>
      </c>
      <c r="Z33" s="21">
        <v>10.86</v>
      </c>
      <c r="AA33" s="22">
        <v>240000000</v>
      </c>
    </row>
    <row r="34" spans="1:27" ht="12.75">
      <c r="A34" s="27" t="s">
        <v>58</v>
      </c>
      <c r="B34" s="28"/>
      <c r="C34" s="29">
        <f aca="true" t="shared" si="3" ref="C34:Y34">SUM(C29:C33)</f>
        <v>2475672605</v>
      </c>
      <c r="D34" s="29">
        <f>SUM(D29:D33)</f>
        <v>0</v>
      </c>
      <c r="E34" s="30">
        <f t="shared" si="3"/>
        <v>726654999</v>
      </c>
      <c r="F34" s="31">
        <f t="shared" si="3"/>
        <v>726654999</v>
      </c>
      <c r="G34" s="31">
        <f t="shared" si="3"/>
        <v>1910613023</v>
      </c>
      <c r="H34" s="31">
        <f t="shared" si="3"/>
        <v>393634816</v>
      </c>
      <c r="I34" s="31">
        <f t="shared" si="3"/>
        <v>145679684</v>
      </c>
      <c r="J34" s="31">
        <f t="shared" si="3"/>
        <v>2449927523</v>
      </c>
      <c r="K34" s="31">
        <f t="shared" si="3"/>
        <v>-100114181</v>
      </c>
      <c r="L34" s="31">
        <f t="shared" si="3"/>
        <v>32188297</v>
      </c>
      <c r="M34" s="31">
        <f t="shared" si="3"/>
        <v>-24153796</v>
      </c>
      <c r="N34" s="31">
        <f t="shared" si="3"/>
        <v>-92079680</v>
      </c>
      <c r="O34" s="31">
        <f t="shared" si="3"/>
        <v>35535596</v>
      </c>
      <c r="P34" s="31">
        <f t="shared" si="3"/>
        <v>29149547</v>
      </c>
      <c r="Q34" s="31">
        <f t="shared" si="3"/>
        <v>-56549564</v>
      </c>
      <c r="R34" s="31">
        <f t="shared" si="3"/>
        <v>8135579</v>
      </c>
      <c r="S34" s="31">
        <f t="shared" si="3"/>
        <v>52903606</v>
      </c>
      <c r="T34" s="31">
        <f t="shared" si="3"/>
        <v>6350404</v>
      </c>
      <c r="U34" s="31">
        <f t="shared" si="3"/>
        <v>14773085</v>
      </c>
      <c r="V34" s="31">
        <f t="shared" si="3"/>
        <v>74027095</v>
      </c>
      <c r="W34" s="31">
        <f t="shared" si="3"/>
        <v>2440010517</v>
      </c>
      <c r="X34" s="31">
        <f t="shared" si="3"/>
        <v>726654999</v>
      </c>
      <c r="Y34" s="31">
        <f t="shared" si="3"/>
        <v>1713355518</v>
      </c>
      <c r="Z34" s="32">
        <f>+IF(X34&lt;&gt;0,+(Y34/X34)*100,0)</f>
        <v>235.7866553395857</v>
      </c>
      <c r="AA34" s="33">
        <f>SUM(AA29:AA33)</f>
        <v>726654999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-2013203</v>
      </c>
      <c r="D37" s="18"/>
      <c r="E37" s="19">
        <v>1171341815</v>
      </c>
      <c r="F37" s="20">
        <v>1171341815</v>
      </c>
      <c r="G37" s="20">
        <v>1113442791</v>
      </c>
      <c r="H37" s="20">
        <v>-1115455994</v>
      </c>
      <c r="I37" s="20"/>
      <c r="J37" s="20">
        <v>-2013203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-2013203</v>
      </c>
      <c r="X37" s="20">
        <v>1171341815</v>
      </c>
      <c r="Y37" s="20">
        <v>-1173355018</v>
      </c>
      <c r="Z37" s="21">
        <v>-100.17</v>
      </c>
      <c r="AA37" s="22">
        <v>1171341815</v>
      </c>
    </row>
    <row r="38" spans="1:27" ht="12.75">
      <c r="A38" s="23" t="s">
        <v>57</v>
      </c>
      <c r="B38" s="17"/>
      <c r="C38" s="18">
        <v>42799900</v>
      </c>
      <c r="D38" s="18"/>
      <c r="E38" s="19">
        <v>208000000</v>
      </c>
      <c r="F38" s="20">
        <v>208000000</v>
      </c>
      <c r="G38" s="20">
        <v>50390949</v>
      </c>
      <c r="H38" s="20">
        <v>-7591049</v>
      </c>
      <c r="I38" s="20"/>
      <c r="J38" s="20">
        <v>42799900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42799900</v>
      </c>
      <c r="X38" s="20">
        <v>208000000</v>
      </c>
      <c r="Y38" s="20">
        <v>-165200100</v>
      </c>
      <c r="Z38" s="21">
        <v>-79.42</v>
      </c>
      <c r="AA38" s="22">
        <v>208000000</v>
      </c>
    </row>
    <row r="39" spans="1:27" ht="12.75">
      <c r="A39" s="27" t="s">
        <v>61</v>
      </c>
      <c r="B39" s="35"/>
      <c r="C39" s="29">
        <f aca="true" t="shared" si="4" ref="C39:Y39">SUM(C37:C38)</f>
        <v>40786697</v>
      </c>
      <c r="D39" s="29">
        <f>SUM(D37:D38)</f>
        <v>0</v>
      </c>
      <c r="E39" s="36">
        <f t="shared" si="4"/>
        <v>1379341815</v>
      </c>
      <c r="F39" s="37">
        <f t="shared" si="4"/>
        <v>1379341815</v>
      </c>
      <c r="G39" s="37">
        <f t="shared" si="4"/>
        <v>1163833740</v>
      </c>
      <c r="H39" s="37">
        <f t="shared" si="4"/>
        <v>-1123047043</v>
      </c>
      <c r="I39" s="37">
        <f t="shared" si="4"/>
        <v>0</v>
      </c>
      <c r="J39" s="37">
        <f t="shared" si="4"/>
        <v>40786697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40786697</v>
      </c>
      <c r="X39" s="37">
        <f t="shared" si="4"/>
        <v>1379341815</v>
      </c>
      <c r="Y39" s="37">
        <f t="shared" si="4"/>
        <v>-1338555118</v>
      </c>
      <c r="Z39" s="38">
        <f>+IF(X39&lt;&gt;0,+(Y39/X39)*100,0)</f>
        <v>-97.04303193331378</v>
      </c>
      <c r="AA39" s="39">
        <f>SUM(AA37:AA38)</f>
        <v>1379341815</v>
      </c>
    </row>
    <row r="40" spans="1:27" ht="12.75">
      <c r="A40" s="27" t="s">
        <v>62</v>
      </c>
      <c r="B40" s="28"/>
      <c r="C40" s="29">
        <f aca="true" t="shared" si="5" ref="C40:Y40">+C34+C39</f>
        <v>2516459302</v>
      </c>
      <c r="D40" s="29">
        <f>+D34+D39</f>
        <v>0</v>
      </c>
      <c r="E40" s="30">
        <f t="shared" si="5"/>
        <v>2105996814</v>
      </c>
      <c r="F40" s="31">
        <f t="shared" si="5"/>
        <v>2105996814</v>
      </c>
      <c r="G40" s="31">
        <f t="shared" si="5"/>
        <v>3074446763</v>
      </c>
      <c r="H40" s="31">
        <f t="shared" si="5"/>
        <v>-729412227</v>
      </c>
      <c r="I40" s="31">
        <f t="shared" si="5"/>
        <v>145679684</v>
      </c>
      <c r="J40" s="31">
        <f t="shared" si="5"/>
        <v>2490714220</v>
      </c>
      <c r="K40" s="31">
        <f t="shared" si="5"/>
        <v>-100114181</v>
      </c>
      <c r="L40" s="31">
        <f t="shared" si="5"/>
        <v>32188297</v>
      </c>
      <c r="M40" s="31">
        <f t="shared" si="5"/>
        <v>-24153796</v>
      </c>
      <c r="N40" s="31">
        <f t="shared" si="5"/>
        <v>-92079680</v>
      </c>
      <c r="O40" s="31">
        <f t="shared" si="5"/>
        <v>35535596</v>
      </c>
      <c r="P40" s="31">
        <f t="shared" si="5"/>
        <v>29149547</v>
      </c>
      <c r="Q40" s="31">
        <f t="shared" si="5"/>
        <v>-56549564</v>
      </c>
      <c r="R40" s="31">
        <f t="shared" si="5"/>
        <v>8135579</v>
      </c>
      <c r="S40" s="31">
        <f t="shared" si="5"/>
        <v>52903606</v>
      </c>
      <c r="T40" s="31">
        <f t="shared" si="5"/>
        <v>6350404</v>
      </c>
      <c r="U40" s="31">
        <f t="shared" si="5"/>
        <v>14773085</v>
      </c>
      <c r="V40" s="31">
        <f t="shared" si="5"/>
        <v>74027095</v>
      </c>
      <c r="W40" s="31">
        <f t="shared" si="5"/>
        <v>2480797214</v>
      </c>
      <c r="X40" s="31">
        <f t="shared" si="5"/>
        <v>2105996814</v>
      </c>
      <c r="Y40" s="31">
        <f t="shared" si="5"/>
        <v>374800400</v>
      </c>
      <c r="Z40" s="32">
        <f>+IF(X40&lt;&gt;0,+(Y40/X40)*100,0)</f>
        <v>17.79681704684668</v>
      </c>
      <c r="AA40" s="33">
        <f>+AA34+AA39</f>
        <v>2105996814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4423211262</v>
      </c>
      <c r="D42" s="43">
        <f>+D25-D40</f>
        <v>0</v>
      </c>
      <c r="E42" s="44">
        <f t="shared" si="6"/>
        <v>5300268540</v>
      </c>
      <c r="F42" s="45">
        <f t="shared" si="6"/>
        <v>5259508287</v>
      </c>
      <c r="G42" s="45">
        <f t="shared" si="6"/>
        <v>4866688488</v>
      </c>
      <c r="H42" s="45">
        <f t="shared" si="6"/>
        <v>-395508319</v>
      </c>
      <c r="I42" s="45">
        <f t="shared" si="6"/>
        <v>288556676</v>
      </c>
      <c r="J42" s="45">
        <f t="shared" si="6"/>
        <v>4759736845</v>
      </c>
      <c r="K42" s="45">
        <f t="shared" si="6"/>
        <v>5403833</v>
      </c>
      <c r="L42" s="45">
        <f t="shared" si="6"/>
        <v>-8579321</v>
      </c>
      <c r="M42" s="45">
        <f t="shared" si="6"/>
        <v>123808288</v>
      </c>
      <c r="N42" s="45">
        <f t="shared" si="6"/>
        <v>120632800</v>
      </c>
      <c r="O42" s="45">
        <f t="shared" si="6"/>
        <v>-24539849</v>
      </c>
      <c r="P42" s="45">
        <f t="shared" si="6"/>
        <v>8929567</v>
      </c>
      <c r="Q42" s="45">
        <f t="shared" si="6"/>
        <v>-32080363</v>
      </c>
      <c r="R42" s="45">
        <f t="shared" si="6"/>
        <v>-47690645</v>
      </c>
      <c r="S42" s="45">
        <f t="shared" si="6"/>
        <v>-35878074</v>
      </c>
      <c r="T42" s="45">
        <f t="shared" si="6"/>
        <v>26123486</v>
      </c>
      <c r="U42" s="45">
        <f t="shared" si="6"/>
        <v>-171471035</v>
      </c>
      <c r="V42" s="45">
        <f t="shared" si="6"/>
        <v>-181225623</v>
      </c>
      <c r="W42" s="45">
        <f t="shared" si="6"/>
        <v>4651453377</v>
      </c>
      <c r="X42" s="45">
        <f t="shared" si="6"/>
        <v>5259508287</v>
      </c>
      <c r="Y42" s="45">
        <f t="shared" si="6"/>
        <v>-608054910</v>
      </c>
      <c r="Z42" s="46">
        <f>+IF(X42&lt;&gt;0,+(Y42/X42)*100,0)</f>
        <v>-11.561060023480481</v>
      </c>
      <c r="AA42" s="47">
        <f>+AA25-AA40</f>
        <v>5259508287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5721301464</v>
      </c>
      <c r="D45" s="18"/>
      <c r="E45" s="19">
        <v>5613154132</v>
      </c>
      <c r="F45" s="20">
        <v>5435349874</v>
      </c>
      <c r="G45" s="20">
        <v>4866688485</v>
      </c>
      <c r="H45" s="20">
        <v>-395508318</v>
      </c>
      <c r="I45" s="20">
        <v>288556681</v>
      </c>
      <c r="J45" s="20">
        <v>4759736848</v>
      </c>
      <c r="K45" s="20">
        <v>5403830</v>
      </c>
      <c r="L45" s="20">
        <v>-8579320</v>
      </c>
      <c r="M45" s="20">
        <v>123808283</v>
      </c>
      <c r="N45" s="20">
        <v>120632793</v>
      </c>
      <c r="O45" s="20">
        <v>-24539844</v>
      </c>
      <c r="P45" s="20">
        <v>8929561</v>
      </c>
      <c r="Q45" s="20">
        <v>-32080351</v>
      </c>
      <c r="R45" s="20">
        <v>-47690634</v>
      </c>
      <c r="S45" s="20">
        <v>-35878073</v>
      </c>
      <c r="T45" s="20">
        <v>26123482</v>
      </c>
      <c r="U45" s="20"/>
      <c r="V45" s="20">
        <v>-9754591</v>
      </c>
      <c r="W45" s="20">
        <v>4822924416</v>
      </c>
      <c r="X45" s="20">
        <v>5435349874</v>
      </c>
      <c r="Y45" s="20">
        <v>-612425458</v>
      </c>
      <c r="Z45" s="48">
        <v>-11.27</v>
      </c>
      <c r="AA45" s="22">
        <v>5435349874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5721301464</v>
      </c>
      <c r="D48" s="51">
        <f>SUM(D45:D47)</f>
        <v>0</v>
      </c>
      <c r="E48" s="52">
        <f t="shared" si="7"/>
        <v>5613154132</v>
      </c>
      <c r="F48" s="53">
        <f t="shared" si="7"/>
        <v>5435349874</v>
      </c>
      <c r="G48" s="53">
        <f t="shared" si="7"/>
        <v>4866688485</v>
      </c>
      <c r="H48" s="53">
        <f t="shared" si="7"/>
        <v>-395508318</v>
      </c>
      <c r="I48" s="53">
        <f t="shared" si="7"/>
        <v>288556681</v>
      </c>
      <c r="J48" s="53">
        <f t="shared" si="7"/>
        <v>4759736848</v>
      </c>
      <c r="K48" s="53">
        <f t="shared" si="7"/>
        <v>5403830</v>
      </c>
      <c r="L48" s="53">
        <f t="shared" si="7"/>
        <v>-8579320</v>
      </c>
      <c r="M48" s="53">
        <f t="shared" si="7"/>
        <v>123808283</v>
      </c>
      <c r="N48" s="53">
        <f t="shared" si="7"/>
        <v>120632793</v>
      </c>
      <c r="O48" s="53">
        <f t="shared" si="7"/>
        <v>-24539844</v>
      </c>
      <c r="P48" s="53">
        <f t="shared" si="7"/>
        <v>8929561</v>
      </c>
      <c r="Q48" s="53">
        <f t="shared" si="7"/>
        <v>-32080351</v>
      </c>
      <c r="R48" s="53">
        <f t="shared" si="7"/>
        <v>-47690634</v>
      </c>
      <c r="S48" s="53">
        <f t="shared" si="7"/>
        <v>-35878073</v>
      </c>
      <c r="T48" s="53">
        <f t="shared" si="7"/>
        <v>26123482</v>
      </c>
      <c r="U48" s="53">
        <f t="shared" si="7"/>
        <v>0</v>
      </c>
      <c r="V48" s="53">
        <f t="shared" si="7"/>
        <v>-9754591</v>
      </c>
      <c r="W48" s="53">
        <f t="shared" si="7"/>
        <v>4822924416</v>
      </c>
      <c r="X48" s="53">
        <f t="shared" si="7"/>
        <v>5435349874</v>
      </c>
      <c r="Y48" s="53">
        <f t="shared" si="7"/>
        <v>-612425458</v>
      </c>
      <c r="Z48" s="54">
        <f>+IF(X48&lt;&gt;0,+(Y48/X48)*100,0)</f>
        <v>-11.267452366397563</v>
      </c>
      <c r="AA48" s="55">
        <f>SUM(AA45:AA47)</f>
        <v>5435349874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-320195543</v>
      </c>
      <c r="D6" s="18"/>
      <c r="E6" s="19">
        <v>692333000</v>
      </c>
      <c r="F6" s="20">
        <v>692333000</v>
      </c>
      <c r="G6" s="20">
        <v>-198513927</v>
      </c>
      <c r="H6" s="20">
        <v>211593341</v>
      </c>
      <c r="I6" s="20">
        <v>190826564</v>
      </c>
      <c r="J6" s="20">
        <v>203905978</v>
      </c>
      <c r="K6" s="20">
        <v>121709087</v>
      </c>
      <c r="L6" s="20">
        <v>361460432</v>
      </c>
      <c r="M6" s="20">
        <v>20525525</v>
      </c>
      <c r="N6" s="20">
        <v>503695044</v>
      </c>
      <c r="O6" s="20">
        <v>-109351032</v>
      </c>
      <c r="P6" s="20">
        <v>188825407</v>
      </c>
      <c r="Q6" s="20">
        <v>-329220340</v>
      </c>
      <c r="R6" s="20">
        <v>-249745965</v>
      </c>
      <c r="S6" s="20">
        <v>76118491</v>
      </c>
      <c r="T6" s="20">
        <v>71766081</v>
      </c>
      <c r="U6" s="20">
        <v>-691368404</v>
      </c>
      <c r="V6" s="20">
        <v>-543483832</v>
      </c>
      <c r="W6" s="20">
        <v>-85628775</v>
      </c>
      <c r="X6" s="20">
        <v>692333000</v>
      </c>
      <c r="Y6" s="20">
        <v>-777961775</v>
      </c>
      <c r="Z6" s="21">
        <v>-112.37</v>
      </c>
      <c r="AA6" s="22">
        <v>692333000</v>
      </c>
    </row>
    <row r="7" spans="1:27" ht="12.75">
      <c r="A7" s="23" t="s">
        <v>34</v>
      </c>
      <c r="B7" s="17"/>
      <c r="C7" s="18">
        <v>18874224</v>
      </c>
      <c r="D7" s="18"/>
      <c r="E7" s="19">
        <v>142298853</v>
      </c>
      <c r="F7" s="20">
        <v>84427714</v>
      </c>
      <c r="G7" s="20">
        <v>-104308435</v>
      </c>
      <c r="H7" s="20">
        <v>-31673733</v>
      </c>
      <c r="I7" s="20"/>
      <c r="J7" s="20">
        <v>-135982168</v>
      </c>
      <c r="K7" s="20">
        <v>-176358962</v>
      </c>
      <c r="L7" s="20"/>
      <c r="M7" s="20"/>
      <c r="N7" s="20">
        <v>-176358962</v>
      </c>
      <c r="O7" s="20">
        <v>-11902256</v>
      </c>
      <c r="P7" s="20">
        <v>-50450488</v>
      </c>
      <c r="Q7" s="20">
        <v>65126500</v>
      </c>
      <c r="R7" s="20">
        <v>2773756</v>
      </c>
      <c r="S7" s="20">
        <v>-102701767</v>
      </c>
      <c r="T7" s="20">
        <v>-75249702</v>
      </c>
      <c r="U7" s="20">
        <v>-63066650</v>
      </c>
      <c r="V7" s="20">
        <v>-241018119</v>
      </c>
      <c r="W7" s="20">
        <v>-550585493</v>
      </c>
      <c r="X7" s="20">
        <v>84427714</v>
      </c>
      <c r="Y7" s="20">
        <v>-635013207</v>
      </c>
      <c r="Z7" s="21">
        <v>-752.14</v>
      </c>
      <c r="AA7" s="22">
        <v>84427714</v>
      </c>
    </row>
    <row r="8" spans="1:27" ht="12.75">
      <c r="A8" s="23" t="s">
        <v>35</v>
      </c>
      <c r="B8" s="17"/>
      <c r="C8" s="18">
        <v>-365896511</v>
      </c>
      <c r="D8" s="18"/>
      <c r="E8" s="19">
        <v>525901706</v>
      </c>
      <c r="F8" s="20">
        <v>525901706</v>
      </c>
      <c r="G8" s="20">
        <v>179349399</v>
      </c>
      <c r="H8" s="20">
        <v>32818961</v>
      </c>
      <c r="I8" s="20">
        <v>84111677</v>
      </c>
      <c r="J8" s="20">
        <v>296280037</v>
      </c>
      <c r="K8" s="20">
        <v>87956404</v>
      </c>
      <c r="L8" s="20">
        <v>60580081</v>
      </c>
      <c r="M8" s="20">
        <v>115046161</v>
      </c>
      <c r="N8" s="20">
        <v>263582646</v>
      </c>
      <c r="O8" s="20">
        <v>235285544</v>
      </c>
      <c r="P8" s="20">
        <v>115106263</v>
      </c>
      <c r="Q8" s="20">
        <v>55998322</v>
      </c>
      <c r="R8" s="20">
        <v>406390129</v>
      </c>
      <c r="S8" s="20">
        <v>127102431</v>
      </c>
      <c r="T8" s="20">
        <v>93528057</v>
      </c>
      <c r="U8" s="20">
        <v>66935935</v>
      </c>
      <c r="V8" s="20">
        <v>287566423</v>
      </c>
      <c r="W8" s="20">
        <v>1253819235</v>
      </c>
      <c r="X8" s="20">
        <v>525901706</v>
      </c>
      <c r="Y8" s="20">
        <v>727917529</v>
      </c>
      <c r="Z8" s="21">
        <v>138.41</v>
      </c>
      <c r="AA8" s="22">
        <v>525901706</v>
      </c>
    </row>
    <row r="9" spans="1:27" ht="12.75">
      <c r="A9" s="23" t="s">
        <v>36</v>
      </c>
      <c r="B9" s="17"/>
      <c r="C9" s="18">
        <v>42361310</v>
      </c>
      <c r="D9" s="18"/>
      <c r="E9" s="19">
        <v>102402886</v>
      </c>
      <c r="F9" s="20">
        <v>102402886</v>
      </c>
      <c r="G9" s="20">
        <v>23404683</v>
      </c>
      <c r="H9" s="20">
        <v>44765192</v>
      </c>
      <c r="I9" s="20">
        <v>33055426</v>
      </c>
      <c r="J9" s="20">
        <v>101225301</v>
      </c>
      <c r="K9" s="20">
        <v>32367130</v>
      </c>
      <c r="L9" s="20">
        <v>31084945</v>
      </c>
      <c r="M9" s="20">
        <v>34242212</v>
      </c>
      <c r="N9" s="20">
        <v>97694287</v>
      </c>
      <c r="O9" s="20">
        <v>35785981</v>
      </c>
      <c r="P9" s="20">
        <v>44413708</v>
      </c>
      <c r="Q9" s="20">
        <v>36953922</v>
      </c>
      <c r="R9" s="20">
        <v>117153611</v>
      </c>
      <c r="S9" s="20">
        <v>32879171</v>
      </c>
      <c r="T9" s="20">
        <v>21617536</v>
      </c>
      <c r="U9" s="20">
        <v>41659923</v>
      </c>
      <c r="V9" s="20">
        <v>96156630</v>
      </c>
      <c r="W9" s="20">
        <v>412229829</v>
      </c>
      <c r="X9" s="20">
        <v>102402886</v>
      </c>
      <c r="Y9" s="20">
        <v>309826943</v>
      </c>
      <c r="Z9" s="21">
        <v>302.56</v>
      </c>
      <c r="AA9" s="22">
        <v>102402886</v>
      </c>
    </row>
    <row r="10" spans="1:27" ht="12.75">
      <c r="A10" s="23" t="s">
        <v>37</v>
      </c>
      <c r="B10" s="17"/>
      <c r="C10" s="18">
        <v>39681</v>
      </c>
      <c r="D10" s="18"/>
      <c r="E10" s="19">
        <v>970889</v>
      </c>
      <c r="F10" s="20">
        <v>970889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45211</v>
      </c>
      <c r="V10" s="24">
        <v>45211</v>
      </c>
      <c r="W10" s="24">
        <v>45211</v>
      </c>
      <c r="X10" s="20">
        <v>970889</v>
      </c>
      <c r="Y10" s="24">
        <v>-925678</v>
      </c>
      <c r="Z10" s="25">
        <v>-95.34</v>
      </c>
      <c r="AA10" s="26">
        <v>970889</v>
      </c>
    </row>
    <row r="11" spans="1:27" ht="12.75">
      <c r="A11" s="23" t="s">
        <v>38</v>
      </c>
      <c r="B11" s="17"/>
      <c r="C11" s="18">
        <v>-18611130</v>
      </c>
      <c r="D11" s="18"/>
      <c r="E11" s="19">
        <v>19355632</v>
      </c>
      <c r="F11" s="20">
        <v>19355632</v>
      </c>
      <c r="G11" s="20">
        <v>-14927323</v>
      </c>
      <c r="H11" s="20">
        <v>693161</v>
      </c>
      <c r="I11" s="20">
        <v>-723026</v>
      </c>
      <c r="J11" s="20">
        <v>-14957188</v>
      </c>
      <c r="K11" s="20">
        <v>3108698</v>
      </c>
      <c r="L11" s="20">
        <v>-3140717</v>
      </c>
      <c r="M11" s="20">
        <v>-77237</v>
      </c>
      <c r="N11" s="20">
        <v>-109256</v>
      </c>
      <c r="O11" s="20">
        <v>-1638072</v>
      </c>
      <c r="P11" s="20">
        <v>-341054</v>
      </c>
      <c r="Q11" s="20">
        <v>515405</v>
      </c>
      <c r="R11" s="20">
        <v>-1463721</v>
      </c>
      <c r="S11" s="20">
        <v>3452093</v>
      </c>
      <c r="T11" s="20">
        <v>3261210</v>
      </c>
      <c r="U11" s="20">
        <v>16957559</v>
      </c>
      <c r="V11" s="20">
        <v>23670862</v>
      </c>
      <c r="W11" s="20">
        <v>7140697</v>
      </c>
      <c r="X11" s="20">
        <v>19355632</v>
      </c>
      <c r="Y11" s="20">
        <v>-12214935</v>
      </c>
      <c r="Z11" s="21">
        <v>-63.11</v>
      </c>
      <c r="AA11" s="22">
        <v>19355632</v>
      </c>
    </row>
    <row r="12" spans="1:27" ht="12.75">
      <c r="A12" s="27" t="s">
        <v>39</v>
      </c>
      <c r="B12" s="28"/>
      <c r="C12" s="29">
        <f aca="true" t="shared" si="0" ref="C12:Y12">SUM(C6:C11)</f>
        <v>-643427969</v>
      </c>
      <c r="D12" s="29">
        <f>SUM(D6:D11)</f>
        <v>0</v>
      </c>
      <c r="E12" s="30">
        <f t="shared" si="0"/>
        <v>1483262966</v>
      </c>
      <c r="F12" s="31">
        <f t="shared" si="0"/>
        <v>1425391827</v>
      </c>
      <c r="G12" s="31">
        <f t="shared" si="0"/>
        <v>-114995603</v>
      </c>
      <c r="H12" s="31">
        <f t="shared" si="0"/>
        <v>258196922</v>
      </c>
      <c r="I12" s="31">
        <f t="shared" si="0"/>
        <v>307270641</v>
      </c>
      <c r="J12" s="31">
        <f t="shared" si="0"/>
        <v>450471960</v>
      </c>
      <c r="K12" s="31">
        <f t="shared" si="0"/>
        <v>68782357</v>
      </c>
      <c r="L12" s="31">
        <f t="shared" si="0"/>
        <v>449984741</v>
      </c>
      <c r="M12" s="31">
        <f t="shared" si="0"/>
        <v>169736661</v>
      </c>
      <c r="N12" s="31">
        <f t="shared" si="0"/>
        <v>688503759</v>
      </c>
      <c r="O12" s="31">
        <f t="shared" si="0"/>
        <v>148180165</v>
      </c>
      <c r="P12" s="31">
        <f t="shared" si="0"/>
        <v>297553836</v>
      </c>
      <c r="Q12" s="31">
        <f t="shared" si="0"/>
        <v>-170626191</v>
      </c>
      <c r="R12" s="31">
        <f t="shared" si="0"/>
        <v>275107810</v>
      </c>
      <c r="S12" s="31">
        <f t="shared" si="0"/>
        <v>136850419</v>
      </c>
      <c r="T12" s="31">
        <f t="shared" si="0"/>
        <v>114923182</v>
      </c>
      <c r="U12" s="31">
        <f t="shared" si="0"/>
        <v>-628836426</v>
      </c>
      <c r="V12" s="31">
        <f t="shared" si="0"/>
        <v>-377062825</v>
      </c>
      <c r="W12" s="31">
        <f t="shared" si="0"/>
        <v>1037020704</v>
      </c>
      <c r="X12" s="31">
        <f t="shared" si="0"/>
        <v>1425391827</v>
      </c>
      <c r="Y12" s="31">
        <f t="shared" si="0"/>
        <v>-388371123</v>
      </c>
      <c r="Z12" s="32">
        <f>+IF(X12&lt;&gt;0,+(Y12/X12)*100,0)</f>
        <v>-27.24662199147014</v>
      </c>
      <c r="AA12" s="33">
        <f>SUM(AA6:AA11)</f>
        <v>1425391827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-206067</v>
      </c>
      <c r="D15" s="18"/>
      <c r="E15" s="19">
        <v>135806</v>
      </c>
      <c r="F15" s="20">
        <v>135806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-251278</v>
      </c>
      <c r="V15" s="20">
        <v>-251278</v>
      </c>
      <c r="W15" s="20">
        <v>-251278</v>
      </c>
      <c r="X15" s="20">
        <v>135806</v>
      </c>
      <c r="Y15" s="20">
        <v>-387084</v>
      </c>
      <c r="Z15" s="21">
        <v>-285.03</v>
      </c>
      <c r="AA15" s="22">
        <v>135806</v>
      </c>
    </row>
    <row r="16" spans="1:27" ht="12.75">
      <c r="A16" s="23" t="s">
        <v>42</v>
      </c>
      <c r="B16" s="17"/>
      <c r="C16" s="18">
        <v>-160181</v>
      </c>
      <c r="D16" s="18"/>
      <c r="E16" s="19">
        <v>877191</v>
      </c>
      <c r="F16" s="20">
        <v>877191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>
        <v>-261969</v>
      </c>
      <c r="V16" s="24">
        <v>-261969</v>
      </c>
      <c r="W16" s="24">
        <v>-261969</v>
      </c>
      <c r="X16" s="20">
        <v>877191</v>
      </c>
      <c r="Y16" s="24">
        <v>-1139160</v>
      </c>
      <c r="Z16" s="25">
        <v>-129.86</v>
      </c>
      <c r="AA16" s="26">
        <v>877191</v>
      </c>
    </row>
    <row r="17" spans="1:27" ht="12.75">
      <c r="A17" s="23" t="s">
        <v>43</v>
      </c>
      <c r="B17" s="17"/>
      <c r="C17" s="18">
        <v>-4583830</v>
      </c>
      <c r="D17" s="18"/>
      <c r="E17" s="19">
        <v>358202100</v>
      </c>
      <c r="F17" s="20">
        <v>358592100</v>
      </c>
      <c r="G17" s="20">
        <v>-387353</v>
      </c>
      <c r="H17" s="20">
        <v>-561133</v>
      </c>
      <c r="I17" s="20">
        <v>-561133</v>
      </c>
      <c r="J17" s="20">
        <v>-1509619</v>
      </c>
      <c r="K17" s="20">
        <v>-561133</v>
      </c>
      <c r="L17" s="20"/>
      <c r="M17" s="20">
        <v>-561133</v>
      </c>
      <c r="N17" s="20">
        <v>-1122266</v>
      </c>
      <c r="O17" s="20">
        <v>-561133</v>
      </c>
      <c r="P17" s="20">
        <v>-561133</v>
      </c>
      <c r="Q17" s="20">
        <v>-561133</v>
      </c>
      <c r="R17" s="20">
        <v>-1683399</v>
      </c>
      <c r="S17" s="20">
        <v>-561133</v>
      </c>
      <c r="T17" s="20"/>
      <c r="U17" s="20"/>
      <c r="V17" s="20">
        <v>-561133</v>
      </c>
      <c r="W17" s="20">
        <v>-4876417</v>
      </c>
      <c r="X17" s="20">
        <v>358592100</v>
      </c>
      <c r="Y17" s="20">
        <v>-363468517</v>
      </c>
      <c r="Z17" s="21">
        <v>-101.36</v>
      </c>
      <c r="AA17" s="22">
        <v>358592100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-24337970</v>
      </c>
      <c r="D19" s="18"/>
      <c r="E19" s="19">
        <v>788359829</v>
      </c>
      <c r="F19" s="20">
        <v>17190131058</v>
      </c>
      <c r="G19" s="20">
        <v>6323824</v>
      </c>
      <c r="H19" s="20">
        <v>6986977</v>
      </c>
      <c r="I19" s="20">
        <v>-6195113</v>
      </c>
      <c r="J19" s="20">
        <v>7115688</v>
      </c>
      <c r="K19" s="20">
        <v>5664919</v>
      </c>
      <c r="L19" s="20">
        <v>43790028</v>
      </c>
      <c r="M19" s="20">
        <v>-20430173</v>
      </c>
      <c r="N19" s="20">
        <v>29024774</v>
      </c>
      <c r="O19" s="20">
        <v>-17555803</v>
      </c>
      <c r="P19" s="20">
        <v>10238600</v>
      </c>
      <c r="Q19" s="20">
        <v>9177366</v>
      </c>
      <c r="R19" s="20">
        <v>1860163</v>
      </c>
      <c r="S19" s="20">
        <v>-14402827</v>
      </c>
      <c r="T19" s="20">
        <v>20601293</v>
      </c>
      <c r="U19" s="20">
        <v>77563331</v>
      </c>
      <c r="V19" s="20">
        <v>83761797</v>
      </c>
      <c r="W19" s="20">
        <v>121762422</v>
      </c>
      <c r="X19" s="20">
        <v>17190131058</v>
      </c>
      <c r="Y19" s="20">
        <v>-17068368636</v>
      </c>
      <c r="Z19" s="21">
        <v>-99.29</v>
      </c>
      <c r="AA19" s="22">
        <v>17190131058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-2258</v>
      </c>
      <c r="D22" s="18"/>
      <c r="E22" s="19">
        <v>804081</v>
      </c>
      <c r="F22" s="20">
        <v>804081</v>
      </c>
      <c r="G22" s="20">
        <v>-1441</v>
      </c>
      <c r="H22" s="20">
        <v>-1441</v>
      </c>
      <c r="I22" s="20">
        <v>-1441</v>
      </c>
      <c r="J22" s="20">
        <v>-4323</v>
      </c>
      <c r="K22" s="20">
        <v>-1441</v>
      </c>
      <c r="L22" s="20"/>
      <c r="M22" s="20">
        <v>-1441</v>
      </c>
      <c r="N22" s="20">
        <v>-2882</v>
      </c>
      <c r="O22" s="20">
        <v>-1441</v>
      </c>
      <c r="P22" s="20">
        <v>-1441</v>
      </c>
      <c r="Q22" s="20">
        <v>-1441</v>
      </c>
      <c r="R22" s="20">
        <v>-4323</v>
      </c>
      <c r="S22" s="20">
        <v>-1441</v>
      </c>
      <c r="T22" s="20"/>
      <c r="U22" s="20"/>
      <c r="V22" s="20">
        <v>-1441</v>
      </c>
      <c r="W22" s="20">
        <v>-12969</v>
      </c>
      <c r="X22" s="20">
        <v>804081</v>
      </c>
      <c r="Y22" s="20">
        <v>-817050</v>
      </c>
      <c r="Z22" s="21">
        <v>-101.61</v>
      </c>
      <c r="AA22" s="22">
        <v>804081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-29290306</v>
      </c>
      <c r="D24" s="29">
        <f>SUM(D15:D23)</f>
        <v>0</v>
      </c>
      <c r="E24" s="36">
        <f t="shared" si="1"/>
        <v>1148379007</v>
      </c>
      <c r="F24" s="37">
        <f t="shared" si="1"/>
        <v>17550540236</v>
      </c>
      <c r="G24" s="37">
        <f t="shared" si="1"/>
        <v>5935030</v>
      </c>
      <c r="H24" s="37">
        <f t="shared" si="1"/>
        <v>6424403</v>
      </c>
      <c r="I24" s="37">
        <f t="shared" si="1"/>
        <v>-6757687</v>
      </c>
      <c r="J24" s="37">
        <f t="shared" si="1"/>
        <v>5601746</v>
      </c>
      <c r="K24" s="37">
        <f t="shared" si="1"/>
        <v>5102345</v>
      </c>
      <c r="L24" s="37">
        <f t="shared" si="1"/>
        <v>43790028</v>
      </c>
      <c r="M24" s="37">
        <f t="shared" si="1"/>
        <v>-20992747</v>
      </c>
      <c r="N24" s="37">
        <f t="shared" si="1"/>
        <v>27899626</v>
      </c>
      <c r="O24" s="37">
        <f t="shared" si="1"/>
        <v>-18118377</v>
      </c>
      <c r="P24" s="37">
        <f t="shared" si="1"/>
        <v>9676026</v>
      </c>
      <c r="Q24" s="37">
        <f t="shared" si="1"/>
        <v>8614792</v>
      </c>
      <c r="R24" s="37">
        <f t="shared" si="1"/>
        <v>172441</v>
      </c>
      <c r="S24" s="37">
        <f t="shared" si="1"/>
        <v>-14965401</v>
      </c>
      <c r="T24" s="37">
        <f t="shared" si="1"/>
        <v>20601293</v>
      </c>
      <c r="U24" s="37">
        <f t="shared" si="1"/>
        <v>77050084</v>
      </c>
      <c r="V24" s="37">
        <f t="shared" si="1"/>
        <v>82685976</v>
      </c>
      <c r="W24" s="37">
        <f t="shared" si="1"/>
        <v>116359789</v>
      </c>
      <c r="X24" s="37">
        <f t="shared" si="1"/>
        <v>17550540236</v>
      </c>
      <c r="Y24" s="37">
        <f t="shared" si="1"/>
        <v>-17434180447</v>
      </c>
      <c r="Z24" s="38">
        <f>+IF(X24&lt;&gt;0,+(Y24/X24)*100,0)</f>
        <v>-99.33700166812346</v>
      </c>
      <c r="AA24" s="39">
        <f>SUM(AA15:AA23)</f>
        <v>17550540236</v>
      </c>
    </row>
    <row r="25" spans="1:27" ht="12.75">
      <c r="A25" s="27" t="s">
        <v>50</v>
      </c>
      <c r="B25" s="28"/>
      <c r="C25" s="29">
        <f aca="true" t="shared" si="2" ref="C25:Y25">+C12+C24</f>
        <v>-672718275</v>
      </c>
      <c r="D25" s="29">
        <f>+D12+D24</f>
        <v>0</v>
      </c>
      <c r="E25" s="30">
        <f t="shared" si="2"/>
        <v>2631641973</v>
      </c>
      <c r="F25" s="31">
        <f t="shared" si="2"/>
        <v>18975932063</v>
      </c>
      <c r="G25" s="31">
        <f t="shared" si="2"/>
        <v>-109060573</v>
      </c>
      <c r="H25" s="31">
        <f t="shared" si="2"/>
        <v>264621325</v>
      </c>
      <c r="I25" s="31">
        <f t="shared" si="2"/>
        <v>300512954</v>
      </c>
      <c r="J25" s="31">
        <f t="shared" si="2"/>
        <v>456073706</v>
      </c>
      <c r="K25" s="31">
        <f t="shared" si="2"/>
        <v>73884702</v>
      </c>
      <c r="L25" s="31">
        <f t="shared" si="2"/>
        <v>493774769</v>
      </c>
      <c r="M25" s="31">
        <f t="shared" si="2"/>
        <v>148743914</v>
      </c>
      <c r="N25" s="31">
        <f t="shared" si="2"/>
        <v>716403385</v>
      </c>
      <c r="O25" s="31">
        <f t="shared" si="2"/>
        <v>130061788</v>
      </c>
      <c r="P25" s="31">
        <f t="shared" si="2"/>
        <v>307229862</v>
      </c>
      <c r="Q25" s="31">
        <f t="shared" si="2"/>
        <v>-162011399</v>
      </c>
      <c r="R25" s="31">
        <f t="shared" si="2"/>
        <v>275280251</v>
      </c>
      <c r="S25" s="31">
        <f t="shared" si="2"/>
        <v>121885018</v>
      </c>
      <c r="T25" s="31">
        <f t="shared" si="2"/>
        <v>135524475</v>
      </c>
      <c r="U25" s="31">
        <f t="shared" si="2"/>
        <v>-551786342</v>
      </c>
      <c r="V25" s="31">
        <f t="shared" si="2"/>
        <v>-294376849</v>
      </c>
      <c r="W25" s="31">
        <f t="shared" si="2"/>
        <v>1153380493</v>
      </c>
      <c r="X25" s="31">
        <f t="shared" si="2"/>
        <v>18975932063</v>
      </c>
      <c r="Y25" s="31">
        <f t="shared" si="2"/>
        <v>-17822551570</v>
      </c>
      <c r="Z25" s="32">
        <f>+IF(X25&lt;&gt;0,+(Y25/X25)*100,0)</f>
        <v>-93.92187699043829</v>
      </c>
      <c r="AA25" s="33">
        <f>+AA12+AA24</f>
        <v>18975932063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5457631</v>
      </c>
      <c r="D30" s="18"/>
      <c r="E30" s="19">
        <v>88512963</v>
      </c>
      <c r="F30" s="20">
        <v>88512963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88512963</v>
      </c>
      <c r="Y30" s="20">
        <v>-88512963</v>
      </c>
      <c r="Z30" s="21">
        <v>-100</v>
      </c>
      <c r="AA30" s="22">
        <v>88512963</v>
      </c>
    </row>
    <row r="31" spans="1:27" ht="12.75">
      <c r="A31" s="23" t="s">
        <v>55</v>
      </c>
      <c r="B31" s="17"/>
      <c r="C31" s="18">
        <v>2760</v>
      </c>
      <c r="D31" s="18"/>
      <c r="E31" s="19">
        <v>48620043</v>
      </c>
      <c r="F31" s="20">
        <v>48620043</v>
      </c>
      <c r="G31" s="20">
        <v>-433737</v>
      </c>
      <c r="H31" s="20">
        <v>280745</v>
      </c>
      <c r="I31" s="20">
        <v>220358</v>
      </c>
      <c r="J31" s="20">
        <v>67366</v>
      </c>
      <c r="K31" s="20">
        <v>153349</v>
      </c>
      <c r="L31" s="20">
        <v>90722</v>
      </c>
      <c r="M31" s="20">
        <v>129715</v>
      </c>
      <c r="N31" s="20">
        <v>373786</v>
      </c>
      <c r="O31" s="20">
        <v>134697</v>
      </c>
      <c r="P31" s="20">
        <v>226300</v>
      </c>
      <c r="Q31" s="20">
        <v>116665</v>
      </c>
      <c r="R31" s="20">
        <v>477662</v>
      </c>
      <c r="S31" s="20"/>
      <c r="T31" s="20">
        <v>51426</v>
      </c>
      <c r="U31" s="20">
        <v>23101</v>
      </c>
      <c r="V31" s="20">
        <v>74527</v>
      </c>
      <c r="W31" s="20">
        <v>993341</v>
      </c>
      <c r="X31" s="20">
        <v>48620043</v>
      </c>
      <c r="Y31" s="20">
        <v>-47626702</v>
      </c>
      <c r="Z31" s="21">
        <v>-97.96</v>
      </c>
      <c r="AA31" s="22">
        <v>48620043</v>
      </c>
    </row>
    <row r="32" spans="1:27" ht="12.75">
      <c r="A32" s="23" t="s">
        <v>56</v>
      </c>
      <c r="B32" s="17"/>
      <c r="C32" s="18">
        <v>472347407</v>
      </c>
      <c r="D32" s="18"/>
      <c r="E32" s="19">
        <v>560302109</v>
      </c>
      <c r="F32" s="20">
        <v>560302109</v>
      </c>
      <c r="G32" s="20">
        <v>-284489893</v>
      </c>
      <c r="H32" s="20">
        <v>410227777</v>
      </c>
      <c r="I32" s="20">
        <v>362208135</v>
      </c>
      <c r="J32" s="20">
        <v>487946019</v>
      </c>
      <c r="K32" s="20">
        <v>43684493</v>
      </c>
      <c r="L32" s="20">
        <v>385935579</v>
      </c>
      <c r="M32" s="20">
        <v>-151834673</v>
      </c>
      <c r="N32" s="20">
        <v>277785399</v>
      </c>
      <c r="O32" s="20">
        <v>137727073</v>
      </c>
      <c r="P32" s="20">
        <v>295932668</v>
      </c>
      <c r="Q32" s="20">
        <v>-185447103</v>
      </c>
      <c r="R32" s="20">
        <v>248212638</v>
      </c>
      <c r="S32" s="20">
        <v>85375117</v>
      </c>
      <c r="T32" s="20">
        <v>84860127</v>
      </c>
      <c r="U32" s="20">
        <v>-425978145</v>
      </c>
      <c r="V32" s="20">
        <v>-255742901</v>
      </c>
      <c r="W32" s="20">
        <v>758201155</v>
      </c>
      <c r="X32" s="20">
        <v>560302109</v>
      </c>
      <c r="Y32" s="20">
        <v>197899046</v>
      </c>
      <c r="Z32" s="21">
        <v>35.32</v>
      </c>
      <c r="AA32" s="22">
        <v>560302109</v>
      </c>
    </row>
    <row r="33" spans="1:27" ht="12.75">
      <c r="A33" s="23" t="s">
        <v>57</v>
      </c>
      <c r="B33" s="17"/>
      <c r="C33" s="18">
        <v>11494458</v>
      </c>
      <c r="D33" s="18"/>
      <c r="E33" s="19">
        <v>23824192</v>
      </c>
      <c r="F33" s="20">
        <v>23824192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48218491</v>
      </c>
      <c r="V33" s="20">
        <v>48218491</v>
      </c>
      <c r="W33" s="20">
        <v>48218491</v>
      </c>
      <c r="X33" s="20">
        <v>23824192</v>
      </c>
      <c r="Y33" s="20">
        <v>24394299</v>
      </c>
      <c r="Z33" s="21">
        <v>102.39</v>
      </c>
      <c r="AA33" s="22">
        <v>23824192</v>
      </c>
    </row>
    <row r="34" spans="1:27" ht="12.75">
      <c r="A34" s="27" t="s">
        <v>58</v>
      </c>
      <c r="B34" s="28"/>
      <c r="C34" s="29">
        <f aca="true" t="shared" si="3" ref="C34:Y34">SUM(C29:C33)</f>
        <v>489302256</v>
      </c>
      <c r="D34" s="29">
        <f>SUM(D29:D33)</f>
        <v>0</v>
      </c>
      <c r="E34" s="30">
        <f t="shared" si="3"/>
        <v>721259307</v>
      </c>
      <c r="F34" s="31">
        <f t="shared" si="3"/>
        <v>721259307</v>
      </c>
      <c r="G34" s="31">
        <f t="shared" si="3"/>
        <v>-284923630</v>
      </c>
      <c r="H34" s="31">
        <f t="shared" si="3"/>
        <v>410508522</v>
      </c>
      <c r="I34" s="31">
        <f t="shared" si="3"/>
        <v>362428493</v>
      </c>
      <c r="J34" s="31">
        <f t="shared" si="3"/>
        <v>488013385</v>
      </c>
      <c r="K34" s="31">
        <f t="shared" si="3"/>
        <v>43837842</v>
      </c>
      <c r="L34" s="31">
        <f t="shared" si="3"/>
        <v>386026301</v>
      </c>
      <c r="M34" s="31">
        <f t="shared" si="3"/>
        <v>-151704958</v>
      </c>
      <c r="N34" s="31">
        <f t="shared" si="3"/>
        <v>278159185</v>
      </c>
      <c r="O34" s="31">
        <f t="shared" si="3"/>
        <v>137861770</v>
      </c>
      <c r="P34" s="31">
        <f t="shared" si="3"/>
        <v>296158968</v>
      </c>
      <c r="Q34" s="31">
        <f t="shared" si="3"/>
        <v>-185330438</v>
      </c>
      <c r="R34" s="31">
        <f t="shared" si="3"/>
        <v>248690300</v>
      </c>
      <c r="S34" s="31">
        <f t="shared" si="3"/>
        <v>85375117</v>
      </c>
      <c r="T34" s="31">
        <f t="shared" si="3"/>
        <v>84911553</v>
      </c>
      <c r="U34" s="31">
        <f t="shared" si="3"/>
        <v>-377736553</v>
      </c>
      <c r="V34" s="31">
        <f t="shared" si="3"/>
        <v>-207449883</v>
      </c>
      <c r="W34" s="31">
        <f t="shared" si="3"/>
        <v>807412987</v>
      </c>
      <c r="X34" s="31">
        <f t="shared" si="3"/>
        <v>721259307</v>
      </c>
      <c r="Y34" s="31">
        <f t="shared" si="3"/>
        <v>86153680</v>
      </c>
      <c r="Z34" s="32">
        <f>+IF(X34&lt;&gt;0,+(Y34/X34)*100,0)</f>
        <v>11.944896816423334</v>
      </c>
      <c r="AA34" s="33">
        <f>SUM(AA29:AA33)</f>
        <v>721259307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-18088344</v>
      </c>
      <c r="D37" s="18"/>
      <c r="E37" s="19">
        <v>763000000</v>
      </c>
      <c r="F37" s="20">
        <v>863000000</v>
      </c>
      <c r="G37" s="20">
        <v>-86858</v>
      </c>
      <c r="H37" s="20">
        <v>-88074</v>
      </c>
      <c r="I37" s="20">
        <v>-73482</v>
      </c>
      <c r="J37" s="20">
        <v>-248414</v>
      </c>
      <c r="K37" s="20">
        <v>-85849</v>
      </c>
      <c r="L37" s="20"/>
      <c r="M37" s="20">
        <v>-10589194</v>
      </c>
      <c r="N37" s="20">
        <v>-10675043</v>
      </c>
      <c r="O37" s="20"/>
      <c r="P37" s="20">
        <v>-155513</v>
      </c>
      <c r="Q37" s="20">
        <v>-21715</v>
      </c>
      <c r="R37" s="20">
        <v>-177228</v>
      </c>
      <c r="S37" s="20">
        <v>-30000</v>
      </c>
      <c r="T37" s="20">
        <v>-20857</v>
      </c>
      <c r="U37" s="20">
        <v>-7740066</v>
      </c>
      <c r="V37" s="20">
        <v>-7790923</v>
      </c>
      <c r="W37" s="20">
        <v>-18891608</v>
      </c>
      <c r="X37" s="20">
        <v>863000000</v>
      </c>
      <c r="Y37" s="20">
        <v>-881891608</v>
      </c>
      <c r="Z37" s="21">
        <v>-102.19</v>
      </c>
      <c r="AA37" s="22">
        <v>863000000</v>
      </c>
    </row>
    <row r="38" spans="1:27" ht="12.75">
      <c r="A38" s="23" t="s">
        <v>57</v>
      </c>
      <c r="B38" s="17"/>
      <c r="C38" s="18">
        <v>-12478036</v>
      </c>
      <c r="D38" s="18"/>
      <c r="E38" s="19">
        <v>251057984</v>
      </c>
      <c r="F38" s="20">
        <v>251057984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45797412</v>
      </c>
      <c r="V38" s="20">
        <v>45797412</v>
      </c>
      <c r="W38" s="20">
        <v>45797412</v>
      </c>
      <c r="X38" s="20">
        <v>251057984</v>
      </c>
      <c r="Y38" s="20">
        <v>-205260572</v>
      </c>
      <c r="Z38" s="21">
        <v>-81.76</v>
      </c>
      <c r="AA38" s="22">
        <v>251057984</v>
      </c>
    </row>
    <row r="39" spans="1:27" ht="12.75">
      <c r="A39" s="27" t="s">
        <v>61</v>
      </c>
      <c r="B39" s="35"/>
      <c r="C39" s="29">
        <f aca="true" t="shared" si="4" ref="C39:Y39">SUM(C37:C38)</f>
        <v>-30566380</v>
      </c>
      <c r="D39" s="29">
        <f>SUM(D37:D38)</f>
        <v>0</v>
      </c>
      <c r="E39" s="36">
        <f t="shared" si="4"/>
        <v>1014057984</v>
      </c>
      <c r="F39" s="37">
        <f t="shared" si="4"/>
        <v>1114057984</v>
      </c>
      <c r="G39" s="37">
        <f t="shared" si="4"/>
        <v>-86858</v>
      </c>
      <c r="H39" s="37">
        <f t="shared" si="4"/>
        <v>-88074</v>
      </c>
      <c r="I39" s="37">
        <f t="shared" si="4"/>
        <v>-73482</v>
      </c>
      <c r="J39" s="37">
        <f t="shared" si="4"/>
        <v>-248414</v>
      </c>
      <c r="K39" s="37">
        <f t="shared" si="4"/>
        <v>-85849</v>
      </c>
      <c r="L39" s="37">
        <f t="shared" si="4"/>
        <v>0</v>
      </c>
      <c r="M39" s="37">
        <f t="shared" si="4"/>
        <v>-10589194</v>
      </c>
      <c r="N39" s="37">
        <f t="shared" si="4"/>
        <v>-10675043</v>
      </c>
      <c r="O39" s="37">
        <f t="shared" si="4"/>
        <v>0</v>
      </c>
      <c r="P39" s="37">
        <f t="shared" si="4"/>
        <v>-155513</v>
      </c>
      <c r="Q39" s="37">
        <f t="shared" si="4"/>
        <v>-21715</v>
      </c>
      <c r="R39" s="37">
        <f t="shared" si="4"/>
        <v>-177228</v>
      </c>
      <c r="S39" s="37">
        <f t="shared" si="4"/>
        <v>-30000</v>
      </c>
      <c r="T39" s="37">
        <f t="shared" si="4"/>
        <v>-20857</v>
      </c>
      <c r="U39" s="37">
        <f t="shared" si="4"/>
        <v>38057346</v>
      </c>
      <c r="V39" s="37">
        <f t="shared" si="4"/>
        <v>38006489</v>
      </c>
      <c r="W39" s="37">
        <f t="shared" si="4"/>
        <v>26905804</v>
      </c>
      <c r="X39" s="37">
        <f t="shared" si="4"/>
        <v>1114057984</v>
      </c>
      <c r="Y39" s="37">
        <f t="shared" si="4"/>
        <v>-1087152180</v>
      </c>
      <c r="Z39" s="38">
        <f>+IF(X39&lt;&gt;0,+(Y39/X39)*100,0)</f>
        <v>-97.5848829785865</v>
      </c>
      <c r="AA39" s="39">
        <f>SUM(AA37:AA38)</f>
        <v>1114057984</v>
      </c>
    </row>
    <row r="40" spans="1:27" ht="12.75">
      <c r="A40" s="27" t="s">
        <v>62</v>
      </c>
      <c r="B40" s="28"/>
      <c r="C40" s="29">
        <f aca="true" t="shared" si="5" ref="C40:Y40">+C34+C39</f>
        <v>458735876</v>
      </c>
      <c r="D40" s="29">
        <f>+D34+D39</f>
        <v>0</v>
      </c>
      <c r="E40" s="30">
        <f t="shared" si="5"/>
        <v>1735317291</v>
      </c>
      <c r="F40" s="31">
        <f t="shared" si="5"/>
        <v>1835317291</v>
      </c>
      <c r="G40" s="31">
        <f t="shared" si="5"/>
        <v>-285010488</v>
      </c>
      <c r="H40" s="31">
        <f t="shared" si="5"/>
        <v>410420448</v>
      </c>
      <c r="I40" s="31">
        <f t="shared" si="5"/>
        <v>362355011</v>
      </c>
      <c r="J40" s="31">
        <f t="shared" si="5"/>
        <v>487764971</v>
      </c>
      <c r="K40" s="31">
        <f t="shared" si="5"/>
        <v>43751993</v>
      </c>
      <c r="L40" s="31">
        <f t="shared" si="5"/>
        <v>386026301</v>
      </c>
      <c r="M40" s="31">
        <f t="shared" si="5"/>
        <v>-162294152</v>
      </c>
      <c r="N40" s="31">
        <f t="shared" si="5"/>
        <v>267484142</v>
      </c>
      <c r="O40" s="31">
        <f t="shared" si="5"/>
        <v>137861770</v>
      </c>
      <c r="P40" s="31">
        <f t="shared" si="5"/>
        <v>296003455</v>
      </c>
      <c r="Q40" s="31">
        <f t="shared" si="5"/>
        <v>-185352153</v>
      </c>
      <c r="R40" s="31">
        <f t="shared" si="5"/>
        <v>248513072</v>
      </c>
      <c r="S40" s="31">
        <f t="shared" si="5"/>
        <v>85345117</v>
      </c>
      <c r="T40" s="31">
        <f t="shared" si="5"/>
        <v>84890696</v>
      </c>
      <c r="U40" s="31">
        <f t="shared" si="5"/>
        <v>-339679207</v>
      </c>
      <c r="V40" s="31">
        <f t="shared" si="5"/>
        <v>-169443394</v>
      </c>
      <c r="W40" s="31">
        <f t="shared" si="5"/>
        <v>834318791</v>
      </c>
      <c r="X40" s="31">
        <f t="shared" si="5"/>
        <v>1835317291</v>
      </c>
      <c r="Y40" s="31">
        <f t="shared" si="5"/>
        <v>-1000998500</v>
      </c>
      <c r="Z40" s="32">
        <f>+IF(X40&lt;&gt;0,+(Y40/X40)*100,0)</f>
        <v>-54.540896274921</v>
      </c>
      <c r="AA40" s="33">
        <f>+AA34+AA39</f>
        <v>1835317291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-1131454151</v>
      </c>
      <c r="D42" s="43">
        <f>+D25-D40</f>
        <v>0</v>
      </c>
      <c r="E42" s="44">
        <f t="shared" si="6"/>
        <v>896324682</v>
      </c>
      <c r="F42" s="45">
        <f t="shared" si="6"/>
        <v>17140614772</v>
      </c>
      <c r="G42" s="45">
        <f t="shared" si="6"/>
        <v>175949915</v>
      </c>
      <c r="H42" s="45">
        <f t="shared" si="6"/>
        <v>-145799123</v>
      </c>
      <c r="I42" s="45">
        <f t="shared" si="6"/>
        <v>-61842057</v>
      </c>
      <c r="J42" s="45">
        <f t="shared" si="6"/>
        <v>-31691265</v>
      </c>
      <c r="K42" s="45">
        <f t="shared" si="6"/>
        <v>30132709</v>
      </c>
      <c r="L42" s="45">
        <f t="shared" si="6"/>
        <v>107748468</v>
      </c>
      <c r="M42" s="45">
        <f t="shared" si="6"/>
        <v>311038066</v>
      </c>
      <c r="N42" s="45">
        <f t="shared" si="6"/>
        <v>448919243</v>
      </c>
      <c r="O42" s="45">
        <f t="shared" si="6"/>
        <v>-7799982</v>
      </c>
      <c r="P42" s="45">
        <f t="shared" si="6"/>
        <v>11226407</v>
      </c>
      <c r="Q42" s="45">
        <f t="shared" si="6"/>
        <v>23340754</v>
      </c>
      <c r="R42" s="45">
        <f t="shared" si="6"/>
        <v>26767179</v>
      </c>
      <c r="S42" s="45">
        <f t="shared" si="6"/>
        <v>36539901</v>
      </c>
      <c r="T42" s="45">
        <f t="shared" si="6"/>
        <v>50633779</v>
      </c>
      <c r="U42" s="45">
        <f t="shared" si="6"/>
        <v>-212107135</v>
      </c>
      <c r="V42" s="45">
        <f t="shared" si="6"/>
        <v>-124933455</v>
      </c>
      <c r="W42" s="45">
        <f t="shared" si="6"/>
        <v>319061702</v>
      </c>
      <c r="X42" s="45">
        <f t="shared" si="6"/>
        <v>17140614772</v>
      </c>
      <c r="Y42" s="45">
        <f t="shared" si="6"/>
        <v>-16821553070</v>
      </c>
      <c r="Z42" s="46">
        <f>+IF(X42&lt;&gt;0,+(Y42/X42)*100,0)</f>
        <v>-98.13856325316172</v>
      </c>
      <c r="AA42" s="47">
        <f>+AA25-AA40</f>
        <v>17140614772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-29821426</v>
      </c>
      <c r="D45" s="18"/>
      <c r="E45" s="19">
        <v>253899012</v>
      </c>
      <c r="F45" s="20">
        <v>16593492793</v>
      </c>
      <c r="G45" s="20">
        <v>3293194</v>
      </c>
      <c r="H45" s="20">
        <v>-12032082</v>
      </c>
      <c r="I45" s="20">
        <v>-12672937</v>
      </c>
      <c r="J45" s="20">
        <v>-21411825</v>
      </c>
      <c r="K45" s="20">
        <v>-3795783</v>
      </c>
      <c r="L45" s="20">
        <v>-9306578</v>
      </c>
      <c r="M45" s="20">
        <v>-3764826</v>
      </c>
      <c r="N45" s="20">
        <v>-16867187</v>
      </c>
      <c r="O45" s="20">
        <v>-18774781</v>
      </c>
      <c r="P45" s="20">
        <v>-12993826</v>
      </c>
      <c r="Q45" s="20">
        <v>2932877</v>
      </c>
      <c r="R45" s="20">
        <v>-28835730</v>
      </c>
      <c r="S45" s="20">
        <v>274822</v>
      </c>
      <c r="T45" s="20">
        <v>-4777918</v>
      </c>
      <c r="U45" s="20">
        <v>-23643786</v>
      </c>
      <c r="V45" s="20">
        <v>-28146882</v>
      </c>
      <c r="W45" s="20">
        <v>-95261624</v>
      </c>
      <c r="X45" s="20">
        <v>16593492793</v>
      </c>
      <c r="Y45" s="20">
        <v>-16688754417</v>
      </c>
      <c r="Z45" s="48">
        <v>-100.57</v>
      </c>
      <c r="AA45" s="22">
        <v>16593492793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-29821426</v>
      </c>
      <c r="D48" s="51">
        <f>SUM(D45:D47)</f>
        <v>0</v>
      </c>
      <c r="E48" s="52">
        <f t="shared" si="7"/>
        <v>253899012</v>
      </c>
      <c r="F48" s="53">
        <f t="shared" si="7"/>
        <v>16593492793</v>
      </c>
      <c r="G48" s="53">
        <f t="shared" si="7"/>
        <v>3293194</v>
      </c>
      <c r="H48" s="53">
        <f t="shared" si="7"/>
        <v>-12032082</v>
      </c>
      <c r="I48" s="53">
        <f t="shared" si="7"/>
        <v>-12672937</v>
      </c>
      <c r="J48" s="53">
        <f t="shared" si="7"/>
        <v>-21411825</v>
      </c>
      <c r="K48" s="53">
        <f t="shared" si="7"/>
        <v>-3795783</v>
      </c>
      <c r="L48" s="53">
        <f t="shared" si="7"/>
        <v>-9306578</v>
      </c>
      <c r="M48" s="53">
        <f t="shared" si="7"/>
        <v>-3764826</v>
      </c>
      <c r="N48" s="53">
        <f t="shared" si="7"/>
        <v>-16867187</v>
      </c>
      <c r="O48" s="53">
        <f t="shared" si="7"/>
        <v>-18774781</v>
      </c>
      <c r="P48" s="53">
        <f t="shared" si="7"/>
        <v>-12993826</v>
      </c>
      <c r="Q48" s="53">
        <f t="shared" si="7"/>
        <v>2932877</v>
      </c>
      <c r="R48" s="53">
        <f t="shared" si="7"/>
        <v>-28835730</v>
      </c>
      <c r="S48" s="53">
        <f t="shared" si="7"/>
        <v>274822</v>
      </c>
      <c r="T48" s="53">
        <f t="shared" si="7"/>
        <v>-4777918</v>
      </c>
      <c r="U48" s="53">
        <f t="shared" si="7"/>
        <v>-23643786</v>
      </c>
      <c r="V48" s="53">
        <f t="shared" si="7"/>
        <v>-28146882</v>
      </c>
      <c r="W48" s="53">
        <f t="shared" si="7"/>
        <v>-95261624</v>
      </c>
      <c r="X48" s="53">
        <f t="shared" si="7"/>
        <v>16593492793</v>
      </c>
      <c r="Y48" s="53">
        <f t="shared" si="7"/>
        <v>-16688754417</v>
      </c>
      <c r="Z48" s="54">
        <f>+IF(X48&lt;&gt;0,+(Y48/X48)*100,0)</f>
        <v>-100.57409024843875</v>
      </c>
      <c r="AA48" s="55">
        <f>SUM(AA45:AA47)</f>
        <v>16593492793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59057475</v>
      </c>
      <c r="D6" s="18"/>
      <c r="E6" s="19">
        <v>-29796611</v>
      </c>
      <c r="F6" s="20">
        <v>59057474</v>
      </c>
      <c r="G6" s="20">
        <v>-415094</v>
      </c>
      <c r="H6" s="20">
        <v>35032817</v>
      </c>
      <c r="I6" s="20">
        <v>-6930632</v>
      </c>
      <c r="J6" s="20">
        <v>27687091</v>
      </c>
      <c r="K6" s="20"/>
      <c r="L6" s="20"/>
      <c r="M6" s="20"/>
      <c r="N6" s="20"/>
      <c r="O6" s="20">
        <v>-688888</v>
      </c>
      <c r="P6" s="20">
        <v>-9551908</v>
      </c>
      <c r="Q6" s="20">
        <v>18340736</v>
      </c>
      <c r="R6" s="20">
        <v>8099940</v>
      </c>
      <c r="S6" s="20">
        <v>-4853150</v>
      </c>
      <c r="T6" s="20">
        <v>-5438916</v>
      </c>
      <c r="U6" s="20"/>
      <c r="V6" s="20">
        <v>-10292066</v>
      </c>
      <c r="W6" s="20">
        <v>25494965</v>
      </c>
      <c r="X6" s="20">
        <v>59057474</v>
      </c>
      <c r="Y6" s="20">
        <v>-33562509</v>
      </c>
      <c r="Z6" s="21">
        <v>-56.83</v>
      </c>
      <c r="AA6" s="22">
        <v>59057474</v>
      </c>
    </row>
    <row r="7" spans="1:27" ht="12.75">
      <c r="A7" s="23" t="s">
        <v>34</v>
      </c>
      <c r="B7" s="17"/>
      <c r="C7" s="18">
        <v>1381307</v>
      </c>
      <c r="D7" s="18"/>
      <c r="E7" s="19">
        <v>129221</v>
      </c>
      <c r="F7" s="20">
        <v>1381302</v>
      </c>
      <c r="G7" s="20"/>
      <c r="H7" s="20"/>
      <c r="I7" s="20">
        <v>1000500</v>
      </c>
      <c r="J7" s="20">
        <v>1000500</v>
      </c>
      <c r="K7" s="20"/>
      <c r="L7" s="20"/>
      <c r="M7" s="20"/>
      <c r="N7" s="20"/>
      <c r="O7" s="20"/>
      <c r="P7" s="20">
        <v>-143142</v>
      </c>
      <c r="Q7" s="20">
        <v>10000000</v>
      </c>
      <c r="R7" s="20">
        <v>9856858</v>
      </c>
      <c r="S7" s="20"/>
      <c r="T7" s="20"/>
      <c r="U7" s="20"/>
      <c r="V7" s="20"/>
      <c r="W7" s="20">
        <v>10857358</v>
      </c>
      <c r="X7" s="20">
        <v>1381302</v>
      </c>
      <c r="Y7" s="20">
        <v>9476056</v>
      </c>
      <c r="Z7" s="21">
        <v>686.02</v>
      </c>
      <c r="AA7" s="22">
        <v>1381302</v>
      </c>
    </row>
    <row r="8" spans="1:27" ht="12.75">
      <c r="A8" s="23" t="s">
        <v>35</v>
      </c>
      <c r="B8" s="17"/>
      <c r="C8" s="18">
        <v>51488716</v>
      </c>
      <c r="D8" s="18"/>
      <c r="E8" s="19">
        <v>17013378</v>
      </c>
      <c r="F8" s="20">
        <v>51488719</v>
      </c>
      <c r="G8" s="20">
        <v>2103891</v>
      </c>
      <c r="H8" s="20">
        <v>1699847</v>
      </c>
      <c r="I8" s="20">
        <v>-3032825</v>
      </c>
      <c r="J8" s="20">
        <v>770913</v>
      </c>
      <c r="K8" s="20"/>
      <c r="L8" s="20"/>
      <c r="M8" s="20"/>
      <c r="N8" s="20"/>
      <c r="O8" s="20">
        <v>2532524</v>
      </c>
      <c r="P8" s="20">
        <v>2016574</v>
      </c>
      <c r="Q8" s="20">
        <v>1865212</v>
      </c>
      <c r="R8" s="20">
        <v>6414310</v>
      </c>
      <c r="S8" s="20">
        <v>2545912</v>
      </c>
      <c r="T8" s="20">
        <v>2324711</v>
      </c>
      <c r="U8" s="20"/>
      <c r="V8" s="20">
        <v>4870623</v>
      </c>
      <c r="W8" s="20">
        <v>12055846</v>
      </c>
      <c r="X8" s="20">
        <v>51488719</v>
      </c>
      <c r="Y8" s="20">
        <v>-39432873</v>
      </c>
      <c r="Z8" s="21">
        <v>-76.59</v>
      </c>
      <c r="AA8" s="22">
        <v>51488719</v>
      </c>
    </row>
    <row r="9" spans="1:27" ht="12.75">
      <c r="A9" s="23" t="s">
        <v>36</v>
      </c>
      <c r="B9" s="17"/>
      <c r="C9" s="18">
        <v>45562231</v>
      </c>
      <c r="D9" s="18"/>
      <c r="E9" s="19">
        <v>44863076</v>
      </c>
      <c r="F9" s="20">
        <v>45562223</v>
      </c>
      <c r="G9" s="20">
        <v>-1583929</v>
      </c>
      <c r="H9" s="20">
        <v>71411</v>
      </c>
      <c r="I9" s="20">
        <v>2095417</v>
      </c>
      <c r="J9" s="20">
        <v>582899</v>
      </c>
      <c r="K9" s="20"/>
      <c r="L9" s="20"/>
      <c r="M9" s="20"/>
      <c r="N9" s="20"/>
      <c r="O9" s="20">
        <v>3439821</v>
      </c>
      <c r="P9" s="20">
        <v>4814765</v>
      </c>
      <c r="Q9" s="20">
        <v>325953</v>
      </c>
      <c r="R9" s="20">
        <v>8580539</v>
      </c>
      <c r="S9" s="20">
        <v>159669</v>
      </c>
      <c r="T9" s="20">
        <v>-4221</v>
      </c>
      <c r="U9" s="20"/>
      <c r="V9" s="20">
        <v>155448</v>
      </c>
      <c r="W9" s="20">
        <v>9318886</v>
      </c>
      <c r="X9" s="20">
        <v>45562223</v>
      </c>
      <c r="Y9" s="20">
        <v>-36243337</v>
      </c>
      <c r="Z9" s="21">
        <v>-79.55</v>
      </c>
      <c r="AA9" s="22">
        <v>45562223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50052851</v>
      </c>
      <c r="D11" s="18"/>
      <c r="E11" s="19">
        <v>-11686740</v>
      </c>
      <c r="F11" s="20">
        <v>50052851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50052851</v>
      </c>
      <c r="Y11" s="20">
        <v>-50052851</v>
      </c>
      <c r="Z11" s="21">
        <v>-100</v>
      </c>
      <c r="AA11" s="22">
        <v>50052851</v>
      </c>
    </row>
    <row r="12" spans="1:27" ht="12.75">
      <c r="A12" s="27" t="s">
        <v>39</v>
      </c>
      <c r="B12" s="28"/>
      <c r="C12" s="29">
        <f aca="true" t="shared" si="0" ref="C12:Y12">SUM(C6:C11)</f>
        <v>207542580</v>
      </c>
      <c r="D12" s="29">
        <f>SUM(D6:D11)</f>
        <v>0</v>
      </c>
      <c r="E12" s="30">
        <f t="shared" si="0"/>
        <v>20522324</v>
      </c>
      <c r="F12" s="31">
        <f t="shared" si="0"/>
        <v>207542569</v>
      </c>
      <c r="G12" s="31">
        <f t="shared" si="0"/>
        <v>104868</v>
      </c>
      <c r="H12" s="31">
        <f t="shared" si="0"/>
        <v>36804075</v>
      </c>
      <c r="I12" s="31">
        <f t="shared" si="0"/>
        <v>-6867540</v>
      </c>
      <c r="J12" s="31">
        <f t="shared" si="0"/>
        <v>30041403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5283457</v>
      </c>
      <c r="P12" s="31">
        <f t="shared" si="0"/>
        <v>-2863711</v>
      </c>
      <c r="Q12" s="31">
        <f t="shared" si="0"/>
        <v>30531901</v>
      </c>
      <c r="R12" s="31">
        <f t="shared" si="0"/>
        <v>32951647</v>
      </c>
      <c r="S12" s="31">
        <f t="shared" si="0"/>
        <v>-2147569</v>
      </c>
      <c r="T12" s="31">
        <f t="shared" si="0"/>
        <v>-3118426</v>
      </c>
      <c r="U12" s="31">
        <f t="shared" si="0"/>
        <v>0</v>
      </c>
      <c r="V12" s="31">
        <f t="shared" si="0"/>
        <v>-5265995</v>
      </c>
      <c r="W12" s="31">
        <f t="shared" si="0"/>
        <v>57727055</v>
      </c>
      <c r="X12" s="31">
        <f t="shared" si="0"/>
        <v>207542569</v>
      </c>
      <c r="Y12" s="31">
        <f t="shared" si="0"/>
        <v>-149815514</v>
      </c>
      <c r="Z12" s="32">
        <f>+IF(X12&lt;&gt;0,+(Y12/X12)*100,0)</f>
        <v>-72.18543873763073</v>
      </c>
      <c r="AA12" s="33">
        <f>SUM(AA6:AA11)</f>
        <v>207542569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37565000</v>
      </c>
      <c r="D17" s="18"/>
      <c r="E17" s="19">
        <v>33511000</v>
      </c>
      <c r="F17" s="20">
        <v>37565000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37565000</v>
      </c>
      <c r="Y17" s="20">
        <v>-37565000</v>
      </c>
      <c r="Z17" s="21">
        <v>-100</v>
      </c>
      <c r="AA17" s="22">
        <v>37565000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515068134</v>
      </c>
      <c r="D19" s="18"/>
      <c r="E19" s="19">
        <v>551684993</v>
      </c>
      <c r="F19" s="20">
        <v>515068137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v>1179936</v>
      </c>
      <c r="R19" s="20">
        <v>1179936</v>
      </c>
      <c r="S19" s="20"/>
      <c r="T19" s="20"/>
      <c r="U19" s="20"/>
      <c r="V19" s="20"/>
      <c r="W19" s="20">
        <v>1179936</v>
      </c>
      <c r="X19" s="20">
        <v>515068137</v>
      </c>
      <c r="Y19" s="20">
        <v>-513888201</v>
      </c>
      <c r="Z19" s="21">
        <v>-99.77</v>
      </c>
      <c r="AA19" s="22">
        <v>515068137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49930365</v>
      </c>
      <c r="D22" s="18"/>
      <c r="E22" s="19">
        <v>49930364</v>
      </c>
      <c r="F22" s="20">
        <v>49930364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49930364</v>
      </c>
      <c r="Y22" s="20">
        <v>-49930364</v>
      </c>
      <c r="Z22" s="21">
        <v>-100</v>
      </c>
      <c r="AA22" s="22">
        <v>49930364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602563499</v>
      </c>
      <c r="D24" s="29">
        <f>SUM(D15:D23)</f>
        <v>0</v>
      </c>
      <c r="E24" s="36">
        <f t="shared" si="1"/>
        <v>635126357</v>
      </c>
      <c r="F24" s="37">
        <f t="shared" si="1"/>
        <v>602563501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1179936</v>
      </c>
      <c r="R24" s="37">
        <f t="shared" si="1"/>
        <v>1179936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1179936</v>
      </c>
      <c r="X24" s="37">
        <f t="shared" si="1"/>
        <v>602563501</v>
      </c>
      <c r="Y24" s="37">
        <f t="shared" si="1"/>
        <v>-601383565</v>
      </c>
      <c r="Z24" s="38">
        <f>+IF(X24&lt;&gt;0,+(Y24/X24)*100,0)</f>
        <v>-99.80418063854816</v>
      </c>
      <c r="AA24" s="39">
        <f>SUM(AA15:AA23)</f>
        <v>602563501</v>
      </c>
    </row>
    <row r="25" spans="1:27" ht="12.75">
      <c r="A25" s="27" t="s">
        <v>50</v>
      </c>
      <c r="B25" s="28"/>
      <c r="C25" s="29">
        <f aca="true" t="shared" si="2" ref="C25:Y25">+C12+C24</f>
        <v>810106079</v>
      </c>
      <c r="D25" s="29">
        <f>+D12+D24</f>
        <v>0</v>
      </c>
      <c r="E25" s="30">
        <f t="shared" si="2"/>
        <v>655648681</v>
      </c>
      <c r="F25" s="31">
        <f t="shared" si="2"/>
        <v>810106070</v>
      </c>
      <c r="G25" s="31">
        <f t="shared" si="2"/>
        <v>104868</v>
      </c>
      <c r="H25" s="31">
        <f t="shared" si="2"/>
        <v>36804075</v>
      </c>
      <c r="I25" s="31">
        <f t="shared" si="2"/>
        <v>-6867540</v>
      </c>
      <c r="J25" s="31">
        <f t="shared" si="2"/>
        <v>30041403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5283457</v>
      </c>
      <c r="P25" s="31">
        <f t="shared" si="2"/>
        <v>-2863711</v>
      </c>
      <c r="Q25" s="31">
        <f t="shared" si="2"/>
        <v>31711837</v>
      </c>
      <c r="R25" s="31">
        <f t="shared" si="2"/>
        <v>34131583</v>
      </c>
      <c r="S25" s="31">
        <f t="shared" si="2"/>
        <v>-2147569</v>
      </c>
      <c r="T25" s="31">
        <f t="shared" si="2"/>
        <v>-3118426</v>
      </c>
      <c r="U25" s="31">
        <f t="shared" si="2"/>
        <v>0</v>
      </c>
      <c r="V25" s="31">
        <f t="shared" si="2"/>
        <v>-5265995</v>
      </c>
      <c r="W25" s="31">
        <f t="shared" si="2"/>
        <v>58906991</v>
      </c>
      <c r="X25" s="31">
        <f t="shared" si="2"/>
        <v>810106070</v>
      </c>
      <c r="Y25" s="31">
        <f t="shared" si="2"/>
        <v>-751199079</v>
      </c>
      <c r="Z25" s="32">
        <f>+IF(X25&lt;&gt;0,+(Y25/X25)*100,0)</f>
        <v>-92.72848418479323</v>
      </c>
      <c r="AA25" s="33">
        <f>+AA12+AA24</f>
        <v>810106070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17375780</v>
      </c>
      <c r="D31" s="18"/>
      <c r="E31" s="19">
        <v>1975246</v>
      </c>
      <c r="F31" s="20">
        <v>17375779</v>
      </c>
      <c r="G31" s="20">
        <v>-16624</v>
      </c>
      <c r="H31" s="20">
        <v>-363</v>
      </c>
      <c r="I31" s="20">
        <v>10097</v>
      </c>
      <c r="J31" s="20">
        <v>-6890</v>
      </c>
      <c r="K31" s="20"/>
      <c r="L31" s="20"/>
      <c r="M31" s="20"/>
      <c r="N31" s="20"/>
      <c r="O31" s="20">
        <v>1414</v>
      </c>
      <c r="P31" s="20">
        <v>-7542</v>
      </c>
      <c r="Q31" s="20">
        <v>-205</v>
      </c>
      <c r="R31" s="20">
        <v>-6333</v>
      </c>
      <c r="S31" s="20">
        <v>-79</v>
      </c>
      <c r="T31" s="20">
        <v>297</v>
      </c>
      <c r="U31" s="20"/>
      <c r="V31" s="20">
        <v>218</v>
      </c>
      <c r="W31" s="20">
        <v>-13005</v>
      </c>
      <c r="X31" s="20">
        <v>17375779</v>
      </c>
      <c r="Y31" s="20">
        <v>-17388784</v>
      </c>
      <c r="Z31" s="21">
        <v>-100.07</v>
      </c>
      <c r="AA31" s="22">
        <v>17375779</v>
      </c>
    </row>
    <row r="32" spans="1:27" ht="12.75">
      <c r="A32" s="23" t="s">
        <v>56</v>
      </c>
      <c r="B32" s="17"/>
      <c r="C32" s="18">
        <v>125855817</v>
      </c>
      <c r="D32" s="18"/>
      <c r="E32" s="19">
        <v>118235149</v>
      </c>
      <c r="F32" s="20">
        <v>125855813</v>
      </c>
      <c r="G32" s="20">
        <v>-1496065</v>
      </c>
      <c r="H32" s="20">
        <v>-3188564</v>
      </c>
      <c r="I32" s="20">
        <v>19903540</v>
      </c>
      <c r="J32" s="20">
        <v>15218911</v>
      </c>
      <c r="K32" s="20"/>
      <c r="L32" s="20"/>
      <c r="M32" s="20"/>
      <c r="N32" s="20"/>
      <c r="O32" s="20">
        <v>10013946</v>
      </c>
      <c r="P32" s="20">
        <v>101856</v>
      </c>
      <c r="Q32" s="20">
        <v>17863279</v>
      </c>
      <c r="R32" s="20">
        <v>27979081</v>
      </c>
      <c r="S32" s="20">
        <v>865177</v>
      </c>
      <c r="T32" s="20">
        <v>-3832721</v>
      </c>
      <c r="U32" s="20"/>
      <c r="V32" s="20">
        <v>-2967544</v>
      </c>
      <c r="W32" s="20">
        <v>40230448</v>
      </c>
      <c r="X32" s="20">
        <v>125855813</v>
      </c>
      <c r="Y32" s="20">
        <v>-85625365</v>
      </c>
      <c r="Z32" s="21">
        <v>-68.03</v>
      </c>
      <c r="AA32" s="22">
        <v>125855813</v>
      </c>
    </row>
    <row r="33" spans="1:27" ht="12.75">
      <c r="A33" s="23" t="s">
        <v>57</v>
      </c>
      <c r="B33" s="17"/>
      <c r="C33" s="18">
        <v>40590035</v>
      </c>
      <c r="D33" s="18"/>
      <c r="E33" s="19">
        <v>34381371</v>
      </c>
      <c r="F33" s="20">
        <v>40590034</v>
      </c>
      <c r="G33" s="20"/>
      <c r="H33" s="20">
        <v>-13954</v>
      </c>
      <c r="I33" s="20">
        <v>-34051</v>
      </c>
      <c r="J33" s="20">
        <v>-48005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-48005</v>
      </c>
      <c r="X33" s="20">
        <v>40590034</v>
      </c>
      <c r="Y33" s="20">
        <v>-40638039</v>
      </c>
      <c r="Z33" s="21">
        <v>-100.12</v>
      </c>
      <c r="AA33" s="22">
        <v>40590034</v>
      </c>
    </row>
    <row r="34" spans="1:27" ht="12.75">
      <c r="A34" s="27" t="s">
        <v>58</v>
      </c>
      <c r="B34" s="28"/>
      <c r="C34" s="29">
        <f aca="true" t="shared" si="3" ref="C34:Y34">SUM(C29:C33)</f>
        <v>183821632</v>
      </c>
      <c r="D34" s="29">
        <f>SUM(D29:D33)</f>
        <v>0</v>
      </c>
      <c r="E34" s="30">
        <f t="shared" si="3"/>
        <v>154591766</v>
      </c>
      <c r="F34" s="31">
        <f t="shared" si="3"/>
        <v>183821626</v>
      </c>
      <c r="G34" s="31">
        <f t="shared" si="3"/>
        <v>-1512689</v>
      </c>
      <c r="H34" s="31">
        <f t="shared" si="3"/>
        <v>-3202881</v>
      </c>
      <c r="I34" s="31">
        <f t="shared" si="3"/>
        <v>19879586</v>
      </c>
      <c r="J34" s="31">
        <f t="shared" si="3"/>
        <v>15164016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10015360</v>
      </c>
      <c r="P34" s="31">
        <f t="shared" si="3"/>
        <v>94314</v>
      </c>
      <c r="Q34" s="31">
        <f t="shared" si="3"/>
        <v>17863074</v>
      </c>
      <c r="R34" s="31">
        <f t="shared" si="3"/>
        <v>27972748</v>
      </c>
      <c r="S34" s="31">
        <f t="shared" si="3"/>
        <v>865098</v>
      </c>
      <c r="T34" s="31">
        <f t="shared" si="3"/>
        <v>-3832424</v>
      </c>
      <c r="U34" s="31">
        <f t="shared" si="3"/>
        <v>0</v>
      </c>
      <c r="V34" s="31">
        <f t="shared" si="3"/>
        <v>-2967326</v>
      </c>
      <c r="W34" s="31">
        <f t="shared" si="3"/>
        <v>40169438</v>
      </c>
      <c r="X34" s="31">
        <f t="shared" si="3"/>
        <v>183821626</v>
      </c>
      <c r="Y34" s="31">
        <f t="shared" si="3"/>
        <v>-143652188</v>
      </c>
      <c r="Z34" s="32">
        <f>+IF(X34&lt;&gt;0,+(Y34/X34)*100,0)</f>
        <v>-78.14759945600743</v>
      </c>
      <c r="AA34" s="33">
        <f>SUM(AA29:AA33)</f>
        <v>183821626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115542943</v>
      </c>
      <c r="D37" s="18"/>
      <c r="E37" s="19">
        <v>86014349</v>
      </c>
      <c r="F37" s="20">
        <v>115542942</v>
      </c>
      <c r="G37" s="20">
        <v>-572139</v>
      </c>
      <c r="H37" s="20">
        <v>-136604</v>
      </c>
      <c r="I37" s="20">
        <v>5853828</v>
      </c>
      <c r="J37" s="20">
        <v>5145085</v>
      </c>
      <c r="K37" s="20"/>
      <c r="L37" s="20"/>
      <c r="M37" s="20"/>
      <c r="N37" s="20"/>
      <c r="O37" s="20">
        <v>177909</v>
      </c>
      <c r="P37" s="20">
        <v>-818825</v>
      </c>
      <c r="Q37" s="20">
        <v>-990212</v>
      </c>
      <c r="R37" s="20">
        <v>-1631128</v>
      </c>
      <c r="S37" s="20">
        <v>3044804</v>
      </c>
      <c r="T37" s="20">
        <v>-1512950</v>
      </c>
      <c r="U37" s="20"/>
      <c r="V37" s="20">
        <v>1531854</v>
      </c>
      <c r="W37" s="20">
        <v>5045811</v>
      </c>
      <c r="X37" s="20">
        <v>115542942</v>
      </c>
      <c r="Y37" s="20">
        <v>-110497131</v>
      </c>
      <c r="Z37" s="21">
        <v>-95.63</v>
      </c>
      <c r="AA37" s="22">
        <v>115542942</v>
      </c>
    </row>
    <row r="38" spans="1:27" ht="12.75">
      <c r="A38" s="23" t="s">
        <v>57</v>
      </c>
      <c r="B38" s="17"/>
      <c r="C38" s="18">
        <v>888000</v>
      </c>
      <c r="D38" s="18"/>
      <c r="E38" s="19">
        <v>844000</v>
      </c>
      <c r="F38" s="20">
        <v>888000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888000</v>
      </c>
      <c r="Y38" s="20">
        <v>-888000</v>
      </c>
      <c r="Z38" s="21">
        <v>-100</v>
      </c>
      <c r="AA38" s="22">
        <v>888000</v>
      </c>
    </row>
    <row r="39" spans="1:27" ht="12.75">
      <c r="A39" s="27" t="s">
        <v>61</v>
      </c>
      <c r="B39" s="35"/>
      <c r="C39" s="29">
        <f aca="true" t="shared" si="4" ref="C39:Y39">SUM(C37:C38)</f>
        <v>116430943</v>
      </c>
      <c r="D39" s="29">
        <f>SUM(D37:D38)</f>
        <v>0</v>
      </c>
      <c r="E39" s="36">
        <f t="shared" si="4"/>
        <v>86858349</v>
      </c>
      <c r="F39" s="37">
        <f t="shared" si="4"/>
        <v>116430942</v>
      </c>
      <c r="G39" s="37">
        <f t="shared" si="4"/>
        <v>-572139</v>
      </c>
      <c r="H39" s="37">
        <f t="shared" si="4"/>
        <v>-136604</v>
      </c>
      <c r="I39" s="37">
        <f t="shared" si="4"/>
        <v>5853828</v>
      </c>
      <c r="J39" s="37">
        <f t="shared" si="4"/>
        <v>5145085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177909</v>
      </c>
      <c r="P39" s="37">
        <f t="shared" si="4"/>
        <v>-818825</v>
      </c>
      <c r="Q39" s="37">
        <f t="shared" si="4"/>
        <v>-990212</v>
      </c>
      <c r="R39" s="37">
        <f t="shared" si="4"/>
        <v>-1631128</v>
      </c>
      <c r="S39" s="37">
        <f t="shared" si="4"/>
        <v>3044804</v>
      </c>
      <c r="T39" s="37">
        <f t="shared" si="4"/>
        <v>-1512950</v>
      </c>
      <c r="U39" s="37">
        <f t="shared" si="4"/>
        <v>0</v>
      </c>
      <c r="V39" s="37">
        <f t="shared" si="4"/>
        <v>1531854</v>
      </c>
      <c r="W39" s="37">
        <f t="shared" si="4"/>
        <v>5045811</v>
      </c>
      <c r="X39" s="37">
        <f t="shared" si="4"/>
        <v>116430942</v>
      </c>
      <c r="Y39" s="37">
        <f t="shared" si="4"/>
        <v>-111385131</v>
      </c>
      <c r="Z39" s="38">
        <f>+IF(X39&lt;&gt;0,+(Y39/X39)*100,0)</f>
        <v>-95.66626283930607</v>
      </c>
      <c r="AA39" s="39">
        <f>SUM(AA37:AA38)</f>
        <v>116430942</v>
      </c>
    </row>
    <row r="40" spans="1:27" ht="12.75">
      <c r="A40" s="27" t="s">
        <v>62</v>
      </c>
      <c r="B40" s="28"/>
      <c r="C40" s="29">
        <f aca="true" t="shared" si="5" ref="C40:Y40">+C34+C39</f>
        <v>300252575</v>
      </c>
      <c r="D40" s="29">
        <f>+D34+D39</f>
        <v>0</v>
      </c>
      <c r="E40" s="30">
        <f t="shared" si="5"/>
        <v>241450115</v>
      </c>
      <c r="F40" s="31">
        <f t="shared" si="5"/>
        <v>300252568</v>
      </c>
      <c r="G40" s="31">
        <f t="shared" si="5"/>
        <v>-2084828</v>
      </c>
      <c r="H40" s="31">
        <f t="shared" si="5"/>
        <v>-3339485</v>
      </c>
      <c r="I40" s="31">
        <f t="shared" si="5"/>
        <v>25733414</v>
      </c>
      <c r="J40" s="31">
        <f t="shared" si="5"/>
        <v>20309101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10193269</v>
      </c>
      <c r="P40" s="31">
        <f t="shared" si="5"/>
        <v>-724511</v>
      </c>
      <c r="Q40" s="31">
        <f t="shared" si="5"/>
        <v>16872862</v>
      </c>
      <c r="R40" s="31">
        <f t="shared" si="5"/>
        <v>26341620</v>
      </c>
      <c r="S40" s="31">
        <f t="shared" si="5"/>
        <v>3909902</v>
      </c>
      <c r="T40" s="31">
        <f t="shared" si="5"/>
        <v>-5345374</v>
      </c>
      <c r="U40" s="31">
        <f t="shared" si="5"/>
        <v>0</v>
      </c>
      <c r="V40" s="31">
        <f t="shared" si="5"/>
        <v>-1435472</v>
      </c>
      <c r="W40" s="31">
        <f t="shared" si="5"/>
        <v>45215249</v>
      </c>
      <c r="X40" s="31">
        <f t="shared" si="5"/>
        <v>300252568</v>
      </c>
      <c r="Y40" s="31">
        <f t="shared" si="5"/>
        <v>-255037319</v>
      </c>
      <c r="Z40" s="32">
        <f>+IF(X40&lt;&gt;0,+(Y40/X40)*100,0)</f>
        <v>-84.94092846526462</v>
      </c>
      <c r="AA40" s="33">
        <f>+AA34+AA39</f>
        <v>300252568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509853504</v>
      </c>
      <c r="D42" s="43">
        <f>+D25-D40</f>
        <v>0</v>
      </c>
      <c r="E42" s="44">
        <f t="shared" si="6"/>
        <v>414198566</v>
      </c>
      <c r="F42" s="45">
        <f t="shared" si="6"/>
        <v>509853502</v>
      </c>
      <c r="G42" s="45">
        <f t="shared" si="6"/>
        <v>2189696</v>
      </c>
      <c r="H42" s="45">
        <f t="shared" si="6"/>
        <v>40143560</v>
      </c>
      <c r="I42" s="45">
        <f t="shared" si="6"/>
        <v>-32600954</v>
      </c>
      <c r="J42" s="45">
        <f t="shared" si="6"/>
        <v>9732302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-4909812</v>
      </c>
      <c r="P42" s="45">
        <f t="shared" si="6"/>
        <v>-2139200</v>
      </c>
      <c r="Q42" s="45">
        <f t="shared" si="6"/>
        <v>14838975</v>
      </c>
      <c r="R42" s="45">
        <f t="shared" si="6"/>
        <v>7789963</v>
      </c>
      <c r="S42" s="45">
        <f t="shared" si="6"/>
        <v>-6057471</v>
      </c>
      <c r="T42" s="45">
        <f t="shared" si="6"/>
        <v>2226948</v>
      </c>
      <c r="U42" s="45">
        <f t="shared" si="6"/>
        <v>0</v>
      </c>
      <c r="V42" s="45">
        <f t="shared" si="6"/>
        <v>-3830523</v>
      </c>
      <c r="W42" s="45">
        <f t="shared" si="6"/>
        <v>13691742</v>
      </c>
      <c r="X42" s="45">
        <f t="shared" si="6"/>
        <v>509853502</v>
      </c>
      <c r="Y42" s="45">
        <f t="shared" si="6"/>
        <v>-496161760</v>
      </c>
      <c r="Z42" s="46">
        <f>+IF(X42&lt;&gt;0,+(Y42/X42)*100,0)</f>
        <v>-97.31457331443416</v>
      </c>
      <c r="AA42" s="47">
        <f>+AA25-AA40</f>
        <v>509853502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534926799</v>
      </c>
      <c r="D45" s="18"/>
      <c r="E45" s="19">
        <v>391560140</v>
      </c>
      <c r="F45" s="20">
        <v>503569412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-24878909</v>
      </c>
      <c r="Q45" s="20"/>
      <c r="R45" s="20">
        <v>-24878909</v>
      </c>
      <c r="S45" s="20"/>
      <c r="T45" s="20"/>
      <c r="U45" s="20"/>
      <c r="V45" s="20"/>
      <c r="W45" s="20">
        <v>-24878909</v>
      </c>
      <c r="X45" s="20">
        <v>503569412</v>
      </c>
      <c r="Y45" s="20">
        <v>-528448321</v>
      </c>
      <c r="Z45" s="48">
        <v>-104.94</v>
      </c>
      <c r="AA45" s="22">
        <v>503569412</v>
      </c>
    </row>
    <row r="46" spans="1:27" ht="12.75">
      <c r="A46" s="23" t="s">
        <v>67</v>
      </c>
      <c r="B46" s="17"/>
      <c r="C46" s="18">
        <v>-2</v>
      </c>
      <c r="D46" s="18"/>
      <c r="E46" s="19">
        <v>-1</v>
      </c>
      <c r="F46" s="20">
        <v>-1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-1</v>
      </c>
      <c r="Y46" s="20">
        <v>1</v>
      </c>
      <c r="Z46" s="48">
        <v>-100</v>
      </c>
      <c r="AA46" s="22">
        <v>-1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534926797</v>
      </c>
      <c r="D48" s="51">
        <f>SUM(D45:D47)</f>
        <v>0</v>
      </c>
      <c r="E48" s="52">
        <f t="shared" si="7"/>
        <v>391560139</v>
      </c>
      <c r="F48" s="53">
        <f t="shared" si="7"/>
        <v>503569411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-24878909</v>
      </c>
      <c r="Q48" s="53">
        <f t="shared" si="7"/>
        <v>0</v>
      </c>
      <c r="R48" s="53">
        <f t="shared" si="7"/>
        <v>-24878909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-24878909</v>
      </c>
      <c r="X48" s="53">
        <f t="shared" si="7"/>
        <v>503569411</v>
      </c>
      <c r="Y48" s="53">
        <f t="shared" si="7"/>
        <v>-528448320</v>
      </c>
      <c r="Z48" s="54">
        <f>+IF(X48&lt;&gt;0,+(Y48/X48)*100,0)</f>
        <v>-104.9405123616613</v>
      </c>
      <c r="AA48" s="55">
        <f>SUM(AA45:AA47)</f>
        <v>503569411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11869261</v>
      </c>
      <c r="D6" s="18"/>
      <c r="E6" s="19">
        <v>10000000</v>
      </c>
      <c r="F6" s="20">
        <v>10000000</v>
      </c>
      <c r="G6" s="20">
        <v>6157439</v>
      </c>
      <c r="H6" s="20">
        <v>-1922856</v>
      </c>
      <c r="I6" s="20">
        <v>132046</v>
      </c>
      <c r="J6" s="20">
        <v>4366629</v>
      </c>
      <c r="K6" s="20">
        <v>4170337</v>
      </c>
      <c r="L6" s="20">
        <v>1033662</v>
      </c>
      <c r="M6" s="20">
        <v>-315925</v>
      </c>
      <c r="N6" s="20">
        <v>4888074</v>
      </c>
      <c r="O6" s="20">
        <v>-4254501</v>
      </c>
      <c r="P6" s="20">
        <v>-2571506</v>
      </c>
      <c r="Q6" s="20">
        <v>-4859071</v>
      </c>
      <c r="R6" s="20">
        <v>-11685078</v>
      </c>
      <c r="S6" s="20">
        <v>-2096418</v>
      </c>
      <c r="T6" s="20">
        <v>-23687596</v>
      </c>
      <c r="U6" s="20">
        <v>38493832</v>
      </c>
      <c r="V6" s="20">
        <v>12709818</v>
      </c>
      <c r="W6" s="20">
        <v>10279443</v>
      </c>
      <c r="X6" s="20">
        <v>10000000</v>
      </c>
      <c r="Y6" s="20">
        <v>279443</v>
      </c>
      <c r="Z6" s="21">
        <v>2.79</v>
      </c>
      <c r="AA6" s="22">
        <v>10000000</v>
      </c>
    </row>
    <row r="7" spans="1:27" ht="12.75">
      <c r="A7" s="23" t="s">
        <v>34</v>
      </c>
      <c r="B7" s="17"/>
      <c r="C7" s="18">
        <v>52823889</v>
      </c>
      <c r="D7" s="18"/>
      <c r="E7" s="19">
        <v>14377000</v>
      </c>
      <c r="F7" s="20">
        <v>14377000</v>
      </c>
      <c r="G7" s="20">
        <v>197476426</v>
      </c>
      <c r="H7" s="20">
        <v>-57347326</v>
      </c>
      <c r="I7" s="20">
        <v>-5684559</v>
      </c>
      <c r="J7" s="20">
        <v>134444541</v>
      </c>
      <c r="K7" s="20">
        <v>-39429160</v>
      </c>
      <c r="L7" s="20">
        <v>-29380967</v>
      </c>
      <c r="M7" s="20">
        <v>-1423268</v>
      </c>
      <c r="N7" s="20">
        <v>-70233395</v>
      </c>
      <c r="O7" s="20">
        <v>-49032677</v>
      </c>
      <c r="P7" s="20">
        <v>13483375</v>
      </c>
      <c r="Q7" s="20">
        <v>98267038</v>
      </c>
      <c r="R7" s="20">
        <v>62717736</v>
      </c>
      <c r="S7" s="20">
        <v>-28322207</v>
      </c>
      <c r="T7" s="20">
        <v>-14617415</v>
      </c>
      <c r="U7" s="20">
        <v>-39249486</v>
      </c>
      <c r="V7" s="20">
        <v>-82189108</v>
      </c>
      <c r="W7" s="20">
        <v>44739774</v>
      </c>
      <c r="X7" s="20">
        <v>14377000</v>
      </c>
      <c r="Y7" s="20">
        <v>30362774</v>
      </c>
      <c r="Z7" s="21">
        <v>211.19</v>
      </c>
      <c r="AA7" s="22">
        <v>14377000</v>
      </c>
    </row>
    <row r="8" spans="1:27" ht="12.75">
      <c r="A8" s="23" t="s">
        <v>35</v>
      </c>
      <c r="B8" s="17"/>
      <c r="C8" s="18">
        <v>23662853</v>
      </c>
      <c r="D8" s="18"/>
      <c r="E8" s="19">
        <v>475621000</v>
      </c>
      <c r="F8" s="20">
        <v>475621000</v>
      </c>
      <c r="G8" s="20">
        <v>128794039</v>
      </c>
      <c r="H8" s="20">
        <v>111427021</v>
      </c>
      <c r="I8" s="20">
        <v>294298</v>
      </c>
      <c r="J8" s="20">
        <v>240515358</v>
      </c>
      <c r="K8" s="20">
        <v>16373217</v>
      </c>
      <c r="L8" s="20">
        <v>-153052100</v>
      </c>
      <c r="M8" s="20">
        <v>24244816</v>
      </c>
      <c r="N8" s="20">
        <v>-112434067</v>
      </c>
      <c r="O8" s="20">
        <v>27377380</v>
      </c>
      <c r="P8" s="20">
        <v>21885920</v>
      </c>
      <c r="Q8" s="20">
        <v>26947595</v>
      </c>
      <c r="R8" s="20">
        <v>76210895</v>
      </c>
      <c r="S8" s="20">
        <v>-136585836</v>
      </c>
      <c r="T8" s="20">
        <v>28118743</v>
      </c>
      <c r="U8" s="20">
        <v>10408194</v>
      </c>
      <c r="V8" s="20">
        <v>-98058899</v>
      </c>
      <c r="W8" s="20">
        <v>106233287</v>
      </c>
      <c r="X8" s="20">
        <v>475621000</v>
      </c>
      <c r="Y8" s="20">
        <v>-369387713</v>
      </c>
      <c r="Z8" s="21">
        <v>-77.66</v>
      </c>
      <c r="AA8" s="22">
        <v>475621000</v>
      </c>
    </row>
    <row r="9" spans="1:27" ht="12.75">
      <c r="A9" s="23" t="s">
        <v>36</v>
      </c>
      <c r="B9" s="17"/>
      <c r="C9" s="18">
        <v>55754726</v>
      </c>
      <c r="D9" s="18"/>
      <c r="E9" s="19">
        <v>68100000</v>
      </c>
      <c r="F9" s="20">
        <v>68100000</v>
      </c>
      <c r="G9" s="20">
        <v>209029158</v>
      </c>
      <c r="H9" s="20">
        <v>-168522275</v>
      </c>
      <c r="I9" s="20">
        <v>3765184</v>
      </c>
      <c r="J9" s="20">
        <v>44272067</v>
      </c>
      <c r="K9" s="20">
        <v>-8142409</v>
      </c>
      <c r="L9" s="20">
        <v>8908023</v>
      </c>
      <c r="M9" s="20">
        <v>10279245</v>
      </c>
      <c r="N9" s="20">
        <v>11044859</v>
      </c>
      <c r="O9" s="20">
        <v>3246848</v>
      </c>
      <c r="P9" s="20">
        <v>-5830074</v>
      </c>
      <c r="Q9" s="20">
        <v>3067933</v>
      </c>
      <c r="R9" s="20">
        <v>484707</v>
      </c>
      <c r="S9" s="20">
        <v>12008645</v>
      </c>
      <c r="T9" s="20">
        <v>-4924901</v>
      </c>
      <c r="U9" s="20">
        <v>7391482</v>
      </c>
      <c r="V9" s="20">
        <v>14475226</v>
      </c>
      <c r="W9" s="20">
        <v>70276859</v>
      </c>
      <c r="X9" s="20">
        <v>68100000</v>
      </c>
      <c r="Y9" s="20">
        <v>2176859</v>
      </c>
      <c r="Z9" s="21">
        <v>3.2</v>
      </c>
      <c r="AA9" s="22">
        <v>68100000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11724949</v>
      </c>
      <c r="D11" s="18"/>
      <c r="E11" s="19">
        <v>4000000</v>
      </c>
      <c r="F11" s="20">
        <v>4000000</v>
      </c>
      <c r="G11" s="20">
        <v>11716808</v>
      </c>
      <c r="H11" s="20">
        <v>-31170</v>
      </c>
      <c r="I11" s="20">
        <v>-1127404</v>
      </c>
      <c r="J11" s="20">
        <v>10558234</v>
      </c>
      <c r="K11" s="20"/>
      <c r="L11" s="20">
        <v>-78383</v>
      </c>
      <c r="M11" s="20"/>
      <c r="N11" s="20">
        <v>-78383</v>
      </c>
      <c r="O11" s="20">
        <v>-1676513</v>
      </c>
      <c r="P11" s="20">
        <v>-89256</v>
      </c>
      <c r="Q11" s="20">
        <v>-433641</v>
      </c>
      <c r="R11" s="20">
        <v>-2199410</v>
      </c>
      <c r="S11" s="20">
        <v>-107057</v>
      </c>
      <c r="T11" s="20">
        <v>700051</v>
      </c>
      <c r="U11" s="20">
        <v>873469</v>
      </c>
      <c r="V11" s="20">
        <v>1466463</v>
      </c>
      <c r="W11" s="20">
        <v>9746904</v>
      </c>
      <c r="X11" s="20">
        <v>4000000</v>
      </c>
      <c r="Y11" s="20">
        <v>5746904</v>
      </c>
      <c r="Z11" s="21">
        <v>143.67</v>
      </c>
      <c r="AA11" s="22">
        <v>4000000</v>
      </c>
    </row>
    <row r="12" spans="1:27" ht="12.75">
      <c r="A12" s="27" t="s">
        <v>39</v>
      </c>
      <c r="B12" s="28"/>
      <c r="C12" s="29">
        <f aca="true" t="shared" si="0" ref="C12:Y12">SUM(C6:C11)</f>
        <v>155835678</v>
      </c>
      <c r="D12" s="29">
        <f>SUM(D6:D11)</f>
        <v>0</v>
      </c>
      <c r="E12" s="30">
        <f t="shared" si="0"/>
        <v>572098000</v>
      </c>
      <c r="F12" s="31">
        <f t="shared" si="0"/>
        <v>572098000</v>
      </c>
      <c r="G12" s="31">
        <f t="shared" si="0"/>
        <v>553173870</v>
      </c>
      <c r="H12" s="31">
        <f t="shared" si="0"/>
        <v>-116396606</v>
      </c>
      <c r="I12" s="31">
        <f t="shared" si="0"/>
        <v>-2620435</v>
      </c>
      <c r="J12" s="31">
        <f t="shared" si="0"/>
        <v>434156829</v>
      </c>
      <c r="K12" s="31">
        <f t="shared" si="0"/>
        <v>-27028015</v>
      </c>
      <c r="L12" s="31">
        <f t="shared" si="0"/>
        <v>-172569765</v>
      </c>
      <c r="M12" s="31">
        <f t="shared" si="0"/>
        <v>32784868</v>
      </c>
      <c r="N12" s="31">
        <f t="shared" si="0"/>
        <v>-166812912</v>
      </c>
      <c r="O12" s="31">
        <f t="shared" si="0"/>
        <v>-24339463</v>
      </c>
      <c r="P12" s="31">
        <f t="shared" si="0"/>
        <v>26878459</v>
      </c>
      <c r="Q12" s="31">
        <f t="shared" si="0"/>
        <v>122989854</v>
      </c>
      <c r="R12" s="31">
        <f t="shared" si="0"/>
        <v>125528850</v>
      </c>
      <c r="S12" s="31">
        <f t="shared" si="0"/>
        <v>-155102873</v>
      </c>
      <c r="T12" s="31">
        <f t="shared" si="0"/>
        <v>-14411118</v>
      </c>
      <c r="U12" s="31">
        <f t="shared" si="0"/>
        <v>17917491</v>
      </c>
      <c r="V12" s="31">
        <f t="shared" si="0"/>
        <v>-151596500</v>
      </c>
      <c r="W12" s="31">
        <f t="shared" si="0"/>
        <v>241276267</v>
      </c>
      <c r="X12" s="31">
        <f t="shared" si="0"/>
        <v>572098000</v>
      </c>
      <c r="Y12" s="31">
        <f t="shared" si="0"/>
        <v>-330821733</v>
      </c>
      <c r="Z12" s="32">
        <f>+IF(X12&lt;&gt;0,+(Y12/X12)*100,0)</f>
        <v>-57.82606004565651</v>
      </c>
      <c r="AA12" s="33">
        <f>SUM(AA6:AA11)</f>
        <v>572098000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155209867</v>
      </c>
      <c r="D17" s="18"/>
      <c r="E17" s="19"/>
      <c r="F17" s="20"/>
      <c r="G17" s="20">
        <v>194697234</v>
      </c>
      <c r="H17" s="20">
        <v>-39487367</v>
      </c>
      <c r="I17" s="20"/>
      <c r="J17" s="20">
        <v>155209867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155209867</v>
      </c>
      <c r="X17" s="20"/>
      <c r="Y17" s="20">
        <v>155209867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3298336253</v>
      </c>
      <c r="D19" s="18"/>
      <c r="E19" s="19">
        <v>1785177147</v>
      </c>
      <c r="F19" s="20">
        <v>1786844337</v>
      </c>
      <c r="G19" s="20">
        <v>3375550427</v>
      </c>
      <c r="H19" s="20">
        <v>-87131488</v>
      </c>
      <c r="I19" s="20">
        <v>-5222398</v>
      </c>
      <c r="J19" s="20">
        <v>3283196541</v>
      </c>
      <c r="K19" s="20">
        <v>-2994212</v>
      </c>
      <c r="L19" s="20">
        <v>-541262</v>
      </c>
      <c r="M19" s="20">
        <v>7108701</v>
      </c>
      <c r="N19" s="20">
        <v>3573227</v>
      </c>
      <c r="O19" s="20">
        <v>-697830</v>
      </c>
      <c r="P19" s="20">
        <v>-3747458</v>
      </c>
      <c r="Q19" s="20">
        <v>-1374753</v>
      </c>
      <c r="R19" s="20">
        <v>-5820041</v>
      </c>
      <c r="S19" s="20">
        <v>-97371333</v>
      </c>
      <c r="T19" s="20">
        <v>-5530993</v>
      </c>
      <c r="U19" s="20">
        <v>11013715</v>
      </c>
      <c r="V19" s="20">
        <v>-91888611</v>
      </c>
      <c r="W19" s="20">
        <v>3189061116</v>
      </c>
      <c r="X19" s="20">
        <v>1786844337</v>
      </c>
      <c r="Y19" s="20">
        <v>1402216779</v>
      </c>
      <c r="Z19" s="21">
        <v>78.47</v>
      </c>
      <c r="AA19" s="22">
        <v>1786844337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39779741</v>
      </c>
      <c r="D22" s="18"/>
      <c r="E22" s="19">
        <v>250000</v>
      </c>
      <c r="F22" s="20"/>
      <c r="G22" s="20">
        <v>74923785</v>
      </c>
      <c r="H22" s="20">
        <v>-35144044</v>
      </c>
      <c r="I22" s="20"/>
      <c r="J22" s="20">
        <v>39779741</v>
      </c>
      <c r="K22" s="20"/>
      <c r="L22" s="20"/>
      <c r="M22" s="20"/>
      <c r="N22" s="20"/>
      <c r="O22" s="20"/>
      <c r="P22" s="20"/>
      <c r="Q22" s="20"/>
      <c r="R22" s="20"/>
      <c r="S22" s="20">
        <v>-23302440</v>
      </c>
      <c r="T22" s="20"/>
      <c r="U22" s="20"/>
      <c r="V22" s="20">
        <v>-23302440</v>
      </c>
      <c r="W22" s="20">
        <v>16477301</v>
      </c>
      <c r="X22" s="20"/>
      <c r="Y22" s="20">
        <v>16477301</v>
      </c>
      <c r="Z22" s="21"/>
      <c r="AA22" s="22"/>
    </row>
    <row r="23" spans="1:27" ht="12.75">
      <c r="A23" s="23" t="s">
        <v>48</v>
      </c>
      <c r="B23" s="17"/>
      <c r="C23" s="18">
        <v>14000</v>
      </c>
      <c r="D23" s="18"/>
      <c r="E23" s="19"/>
      <c r="F23" s="20"/>
      <c r="G23" s="24">
        <v>14000</v>
      </c>
      <c r="H23" s="24"/>
      <c r="I23" s="24"/>
      <c r="J23" s="20">
        <v>14000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14000</v>
      </c>
      <c r="X23" s="20"/>
      <c r="Y23" s="24">
        <v>14000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3493339861</v>
      </c>
      <c r="D24" s="29">
        <f>SUM(D15:D23)</f>
        <v>0</v>
      </c>
      <c r="E24" s="36">
        <f t="shared" si="1"/>
        <v>1785427147</v>
      </c>
      <c r="F24" s="37">
        <f t="shared" si="1"/>
        <v>1786844337</v>
      </c>
      <c r="G24" s="37">
        <f t="shared" si="1"/>
        <v>3645185446</v>
      </c>
      <c r="H24" s="37">
        <f t="shared" si="1"/>
        <v>-161762899</v>
      </c>
      <c r="I24" s="37">
        <f t="shared" si="1"/>
        <v>-5222398</v>
      </c>
      <c r="J24" s="37">
        <f t="shared" si="1"/>
        <v>3478200149</v>
      </c>
      <c r="K24" s="37">
        <f t="shared" si="1"/>
        <v>-2994212</v>
      </c>
      <c r="L24" s="37">
        <f t="shared" si="1"/>
        <v>-541262</v>
      </c>
      <c r="M24" s="37">
        <f t="shared" si="1"/>
        <v>7108701</v>
      </c>
      <c r="N24" s="37">
        <f t="shared" si="1"/>
        <v>3573227</v>
      </c>
      <c r="O24" s="37">
        <f t="shared" si="1"/>
        <v>-697830</v>
      </c>
      <c r="P24" s="37">
        <f t="shared" si="1"/>
        <v>-3747458</v>
      </c>
      <c r="Q24" s="37">
        <f t="shared" si="1"/>
        <v>-1374753</v>
      </c>
      <c r="R24" s="37">
        <f t="shared" si="1"/>
        <v>-5820041</v>
      </c>
      <c r="S24" s="37">
        <f t="shared" si="1"/>
        <v>-120673773</v>
      </c>
      <c r="T24" s="37">
        <f t="shared" si="1"/>
        <v>-5530993</v>
      </c>
      <c r="U24" s="37">
        <f t="shared" si="1"/>
        <v>11013715</v>
      </c>
      <c r="V24" s="37">
        <f t="shared" si="1"/>
        <v>-115191051</v>
      </c>
      <c r="W24" s="37">
        <f t="shared" si="1"/>
        <v>3360762284</v>
      </c>
      <c r="X24" s="37">
        <f t="shared" si="1"/>
        <v>1786844337</v>
      </c>
      <c r="Y24" s="37">
        <f t="shared" si="1"/>
        <v>1573917947</v>
      </c>
      <c r="Z24" s="38">
        <f>+IF(X24&lt;&gt;0,+(Y24/X24)*100,0)</f>
        <v>88.08366316018943</v>
      </c>
      <c r="AA24" s="39">
        <f>SUM(AA15:AA23)</f>
        <v>1786844337</v>
      </c>
    </row>
    <row r="25" spans="1:27" ht="12.75">
      <c r="A25" s="27" t="s">
        <v>50</v>
      </c>
      <c r="B25" s="28"/>
      <c r="C25" s="29">
        <f aca="true" t="shared" si="2" ref="C25:Y25">+C12+C24</f>
        <v>3649175539</v>
      </c>
      <c r="D25" s="29">
        <f>+D12+D24</f>
        <v>0</v>
      </c>
      <c r="E25" s="30">
        <f t="shared" si="2"/>
        <v>2357525147</v>
      </c>
      <c r="F25" s="31">
        <f t="shared" si="2"/>
        <v>2358942337</v>
      </c>
      <c r="G25" s="31">
        <f t="shared" si="2"/>
        <v>4198359316</v>
      </c>
      <c r="H25" s="31">
        <f t="shared" si="2"/>
        <v>-278159505</v>
      </c>
      <c r="I25" s="31">
        <f t="shared" si="2"/>
        <v>-7842833</v>
      </c>
      <c r="J25" s="31">
        <f t="shared" si="2"/>
        <v>3912356978</v>
      </c>
      <c r="K25" s="31">
        <f t="shared" si="2"/>
        <v>-30022227</v>
      </c>
      <c r="L25" s="31">
        <f t="shared" si="2"/>
        <v>-173111027</v>
      </c>
      <c r="M25" s="31">
        <f t="shared" si="2"/>
        <v>39893569</v>
      </c>
      <c r="N25" s="31">
        <f t="shared" si="2"/>
        <v>-163239685</v>
      </c>
      <c r="O25" s="31">
        <f t="shared" si="2"/>
        <v>-25037293</v>
      </c>
      <c r="P25" s="31">
        <f t="shared" si="2"/>
        <v>23131001</v>
      </c>
      <c r="Q25" s="31">
        <f t="shared" si="2"/>
        <v>121615101</v>
      </c>
      <c r="R25" s="31">
        <f t="shared" si="2"/>
        <v>119708809</v>
      </c>
      <c r="S25" s="31">
        <f t="shared" si="2"/>
        <v>-275776646</v>
      </c>
      <c r="T25" s="31">
        <f t="shared" si="2"/>
        <v>-19942111</v>
      </c>
      <c r="U25" s="31">
        <f t="shared" si="2"/>
        <v>28931206</v>
      </c>
      <c r="V25" s="31">
        <f t="shared" si="2"/>
        <v>-266787551</v>
      </c>
      <c r="W25" s="31">
        <f t="shared" si="2"/>
        <v>3602038551</v>
      </c>
      <c r="X25" s="31">
        <f t="shared" si="2"/>
        <v>2358942337</v>
      </c>
      <c r="Y25" s="31">
        <f t="shared" si="2"/>
        <v>1243096214</v>
      </c>
      <c r="Z25" s="32">
        <f>+IF(X25&lt;&gt;0,+(Y25/X25)*100,0)</f>
        <v>52.697185280964334</v>
      </c>
      <c r="AA25" s="33">
        <f>+AA12+AA24</f>
        <v>2358942337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43829905</v>
      </c>
      <c r="D30" s="18"/>
      <c r="E30" s="19">
        <v>132503000</v>
      </c>
      <c r="F30" s="20">
        <v>132503000</v>
      </c>
      <c r="G30" s="20">
        <v>40105644</v>
      </c>
      <c r="H30" s="20">
        <v>894935</v>
      </c>
      <c r="I30" s="20">
        <v>-2691840</v>
      </c>
      <c r="J30" s="20">
        <v>38308739</v>
      </c>
      <c r="K30" s="20">
        <v>-137704</v>
      </c>
      <c r="L30" s="20">
        <v>39503</v>
      </c>
      <c r="M30" s="20">
        <v>1644749</v>
      </c>
      <c r="N30" s="20">
        <v>1546548</v>
      </c>
      <c r="O30" s="20">
        <v>-4847994</v>
      </c>
      <c r="P30" s="20">
        <v>275009</v>
      </c>
      <c r="Q30" s="20">
        <v>-768530</v>
      </c>
      <c r="R30" s="20">
        <v>-5341515</v>
      </c>
      <c r="S30" s="20">
        <v>-7305</v>
      </c>
      <c r="T30" s="20">
        <v>-138838</v>
      </c>
      <c r="U30" s="20">
        <v>17022</v>
      </c>
      <c r="V30" s="20">
        <v>-129121</v>
      </c>
      <c r="W30" s="20">
        <v>34384651</v>
      </c>
      <c r="X30" s="20">
        <v>132503000</v>
      </c>
      <c r="Y30" s="20">
        <v>-98118349</v>
      </c>
      <c r="Z30" s="21">
        <v>-74.05</v>
      </c>
      <c r="AA30" s="22">
        <v>132503000</v>
      </c>
    </row>
    <row r="31" spans="1:27" ht="12.75">
      <c r="A31" s="23" t="s">
        <v>55</v>
      </c>
      <c r="B31" s="17"/>
      <c r="C31" s="18">
        <v>15500</v>
      </c>
      <c r="D31" s="18"/>
      <c r="E31" s="19"/>
      <c r="F31" s="20"/>
      <c r="G31" s="20">
        <v>15500</v>
      </c>
      <c r="H31" s="20"/>
      <c r="I31" s="20"/>
      <c r="J31" s="20">
        <v>15500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15500</v>
      </c>
      <c r="X31" s="20"/>
      <c r="Y31" s="20">
        <v>15500</v>
      </c>
      <c r="Z31" s="21"/>
      <c r="AA31" s="22"/>
    </row>
    <row r="32" spans="1:27" ht="12.75">
      <c r="A32" s="23" t="s">
        <v>56</v>
      </c>
      <c r="B32" s="17"/>
      <c r="C32" s="18">
        <v>289358740</v>
      </c>
      <c r="D32" s="18"/>
      <c r="E32" s="19">
        <v>40000000</v>
      </c>
      <c r="F32" s="20">
        <v>40000000</v>
      </c>
      <c r="G32" s="20">
        <v>360940747</v>
      </c>
      <c r="H32" s="20">
        <v>-95914444</v>
      </c>
      <c r="I32" s="20">
        <v>-10954395</v>
      </c>
      <c r="J32" s="20">
        <v>254071908</v>
      </c>
      <c r="K32" s="20">
        <v>2679043</v>
      </c>
      <c r="L32" s="20">
        <v>4281653</v>
      </c>
      <c r="M32" s="20">
        <v>26584119</v>
      </c>
      <c r="N32" s="20">
        <v>33544815</v>
      </c>
      <c r="O32" s="20">
        <v>-1495898</v>
      </c>
      <c r="P32" s="20">
        <v>44355474</v>
      </c>
      <c r="Q32" s="20">
        <v>59624646</v>
      </c>
      <c r="R32" s="20">
        <v>102484222</v>
      </c>
      <c r="S32" s="20">
        <v>-61154301</v>
      </c>
      <c r="T32" s="20">
        <v>-81649697</v>
      </c>
      <c r="U32" s="20">
        <v>45117530</v>
      </c>
      <c r="V32" s="20">
        <v>-97686468</v>
      </c>
      <c r="W32" s="20">
        <v>292414477</v>
      </c>
      <c r="X32" s="20">
        <v>40000000</v>
      </c>
      <c r="Y32" s="20">
        <v>252414477</v>
      </c>
      <c r="Z32" s="21">
        <v>631.04</v>
      </c>
      <c r="AA32" s="22">
        <v>40000000</v>
      </c>
    </row>
    <row r="33" spans="1:27" ht="12.75">
      <c r="A33" s="23" t="s">
        <v>57</v>
      </c>
      <c r="B33" s="17"/>
      <c r="C33" s="18">
        <v>28064214</v>
      </c>
      <c r="D33" s="18"/>
      <c r="E33" s="19"/>
      <c r="F33" s="20"/>
      <c r="G33" s="20">
        <v>21114356</v>
      </c>
      <c r="H33" s="20">
        <v>6323469</v>
      </c>
      <c r="I33" s="20">
        <v>-574327</v>
      </c>
      <c r="J33" s="20">
        <v>26863498</v>
      </c>
      <c r="K33" s="20">
        <v>-108535</v>
      </c>
      <c r="L33" s="20">
        <v>-183037</v>
      </c>
      <c r="M33" s="20">
        <v>-471369</v>
      </c>
      <c r="N33" s="20">
        <v>-762941</v>
      </c>
      <c r="O33" s="20">
        <v>-121567</v>
      </c>
      <c r="P33" s="20">
        <v>-202477</v>
      </c>
      <c r="Q33" s="20">
        <v>-27752</v>
      </c>
      <c r="R33" s="20">
        <v>-351796</v>
      </c>
      <c r="S33" s="20">
        <v>-228869</v>
      </c>
      <c r="T33" s="20"/>
      <c r="U33" s="20">
        <v>-41736</v>
      </c>
      <c r="V33" s="20">
        <v>-270605</v>
      </c>
      <c r="W33" s="20">
        <v>25478156</v>
      </c>
      <c r="X33" s="20"/>
      <c r="Y33" s="20">
        <v>25478156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361268359</v>
      </c>
      <c r="D34" s="29">
        <f>SUM(D29:D33)</f>
        <v>0</v>
      </c>
      <c r="E34" s="30">
        <f t="shared" si="3"/>
        <v>172503000</v>
      </c>
      <c r="F34" s="31">
        <f t="shared" si="3"/>
        <v>172503000</v>
      </c>
      <c r="G34" s="31">
        <f t="shared" si="3"/>
        <v>422176247</v>
      </c>
      <c r="H34" s="31">
        <f t="shared" si="3"/>
        <v>-88696040</v>
      </c>
      <c r="I34" s="31">
        <f t="shared" si="3"/>
        <v>-14220562</v>
      </c>
      <c r="J34" s="31">
        <f t="shared" si="3"/>
        <v>319259645</v>
      </c>
      <c r="K34" s="31">
        <f t="shared" si="3"/>
        <v>2432804</v>
      </c>
      <c r="L34" s="31">
        <f t="shared" si="3"/>
        <v>4138119</v>
      </c>
      <c r="M34" s="31">
        <f t="shared" si="3"/>
        <v>27757499</v>
      </c>
      <c r="N34" s="31">
        <f t="shared" si="3"/>
        <v>34328422</v>
      </c>
      <c r="O34" s="31">
        <f t="shared" si="3"/>
        <v>-6465459</v>
      </c>
      <c r="P34" s="31">
        <f t="shared" si="3"/>
        <v>44428006</v>
      </c>
      <c r="Q34" s="31">
        <f t="shared" si="3"/>
        <v>58828364</v>
      </c>
      <c r="R34" s="31">
        <f t="shared" si="3"/>
        <v>96790911</v>
      </c>
      <c r="S34" s="31">
        <f t="shared" si="3"/>
        <v>-61390475</v>
      </c>
      <c r="T34" s="31">
        <f t="shared" si="3"/>
        <v>-81788535</v>
      </c>
      <c r="U34" s="31">
        <f t="shared" si="3"/>
        <v>45092816</v>
      </c>
      <c r="V34" s="31">
        <f t="shared" si="3"/>
        <v>-98086194</v>
      </c>
      <c r="W34" s="31">
        <f t="shared" si="3"/>
        <v>352292784</v>
      </c>
      <c r="X34" s="31">
        <f t="shared" si="3"/>
        <v>172503000</v>
      </c>
      <c r="Y34" s="31">
        <f t="shared" si="3"/>
        <v>179789784</v>
      </c>
      <c r="Z34" s="32">
        <f>+IF(X34&lt;&gt;0,+(Y34/X34)*100,0)</f>
        <v>104.22414914523226</v>
      </c>
      <c r="AA34" s="33">
        <f>SUM(AA29:AA33)</f>
        <v>172503000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31542643</v>
      </c>
      <c r="D38" s="18"/>
      <c r="E38" s="19">
        <v>24600000</v>
      </c>
      <c r="F38" s="20">
        <v>24600000</v>
      </c>
      <c r="G38" s="20">
        <v>30784424</v>
      </c>
      <c r="H38" s="20">
        <v>908219</v>
      </c>
      <c r="I38" s="20">
        <v>100000</v>
      </c>
      <c r="J38" s="20">
        <v>31792643</v>
      </c>
      <c r="K38" s="20">
        <v>100000</v>
      </c>
      <c r="L38" s="20">
        <v>100000</v>
      </c>
      <c r="M38" s="20">
        <v>100000</v>
      </c>
      <c r="N38" s="20">
        <v>300000</v>
      </c>
      <c r="O38" s="20">
        <v>100000</v>
      </c>
      <c r="P38" s="20">
        <v>-250000</v>
      </c>
      <c r="Q38" s="20">
        <v>50000</v>
      </c>
      <c r="R38" s="20">
        <v>-100000</v>
      </c>
      <c r="S38" s="20">
        <v>50000</v>
      </c>
      <c r="T38" s="20">
        <v>50000</v>
      </c>
      <c r="U38" s="20">
        <v>50000</v>
      </c>
      <c r="V38" s="20">
        <v>150000</v>
      </c>
      <c r="W38" s="20">
        <v>32142643</v>
      </c>
      <c r="X38" s="20">
        <v>24600000</v>
      </c>
      <c r="Y38" s="20">
        <v>7542643</v>
      </c>
      <c r="Z38" s="21">
        <v>30.66</v>
      </c>
      <c r="AA38" s="22">
        <v>24600000</v>
      </c>
    </row>
    <row r="39" spans="1:27" ht="12.75">
      <c r="A39" s="27" t="s">
        <v>61</v>
      </c>
      <c r="B39" s="35"/>
      <c r="C39" s="29">
        <f aca="true" t="shared" si="4" ref="C39:Y39">SUM(C37:C38)</f>
        <v>31542643</v>
      </c>
      <c r="D39" s="29">
        <f>SUM(D37:D38)</f>
        <v>0</v>
      </c>
      <c r="E39" s="36">
        <f t="shared" si="4"/>
        <v>24600000</v>
      </c>
      <c r="F39" s="37">
        <f t="shared" si="4"/>
        <v>24600000</v>
      </c>
      <c r="G39" s="37">
        <f t="shared" si="4"/>
        <v>30784424</v>
      </c>
      <c r="H39" s="37">
        <f t="shared" si="4"/>
        <v>908219</v>
      </c>
      <c r="I39" s="37">
        <f t="shared" si="4"/>
        <v>100000</v>
      </c>
      <c r="J39" s="37">
        <f t="shared" si="4"/>
        <v>31792643</v>
      </c>
      <c r="K39" s="37">
        <f t="shared" si="4"/>
        <v>100000</v>
      </c>
      <c r="L39" s="37">
        <f t="shared" si="4"/>
        <v>100000</v>
      </c>
      <c r="M39" s="37">
        <f t="shared" si="4"/>
        <v>100000</v>
      </c>
      <c r="N39" s="37">
        <f t="shared" si="4"/>
        <v>300000</v>
      </c>
      <c r="O39" s="37">
        <f t="shared" si="4"/>
        <v>100000</v>
      </c>
      <c r="P39" s="37">
        <f t="shared" si="4"/>
        <v>-250000</v>
      </c>
      <c r="Q39" s="37">
        <f t="shared" si="4"/>
        <v>50000</v>
      </c>
      <c r="R39" s="37">
        <f t="shared" si="4"/>
        <v>-100000</v>
      </c>
      <c r="S39" s="37">
        <f t="shared" si="4"/>
        <v>50000</v>
      </c>
      <c r="T39" s="37">
        <f t="shared" si="4"/>
        <v>50000</v>
      </c>
      <c r="U39" s="37">
        <f t="shared" si="4"/>
        <v>50000</v>
      </c>
      <c r="V39" s="37">
        <f t="shared" si="4"/>
        <v>150000</v>
      </c>
      <c r="W39" s="37">
        <f t="shared" si="4"/>
        <v>32142643</v>
      </c>
      <c r="X39" s="37">
        <f t="shared" si="4"/>
        <v>24600000</v>
      </c>
      <c r="Y39" s="37">
        <f t="shared" si="4"/>
        <v>7542643</v>
      </c>
      <c r="Z39" s="38">
        <f>+IF(X39&lt;&gt;0,+(Y39/X39)*100,0)</f>
        <v>30.661150406504067</v>
      </c>
      <c r="AA39" s="39">
        <f>SUM(AA37:AA38)</f>
        <v>24600000</v>
      </c>
    </row>
    <row r="40" spans="1:27" ht="12.75">
      <c r="A40" s="27" t="s">
        <v>62</v>
      </c>
      <c r="B40" s="28"/>
      <c r="C40" s="29">
        <f aca="true" t="shared" si="5" ref="C40:Y40">+C34+C39</f>
        <v>392811002</v>
      </c>
      <c r="D40" s="29">
        <f>+D34+D39</f>
        <v>0</v>
      </c>
      <c r="E40" s="30">
        <f t="shared" si="5"/>
        <v>197103000</v>
      </c>
      <c r="F40" s="31">
        <f t="shared" si="5"/>
        <v>197103000</v>
      </c>
      <c r="G40" s="31">
        <f t="shared" si="5"/>
        <v>452960671</v>
      </c>
      <c r="H40" s="31">
        <f t="shared" si="5"/>
        <v>-87787821</v>
      </c>
      <c r="I40" s="31">
        <f t="shared" si="5"/>
        <v>-14120562</v>
      </c>
      <c r="J40" s="31">
        <f t="shared" si="5"/>
        <v>351052288</v>
      </c>
      <c r="K40" s="31">
        <f t="shared" si="5"/>
        <v>2532804</v>
      </c>
      <c r="L40" s="31">
        <f t="shared" si="5"/>
        <v>4238119</v>
      </c>
      <c r="M40" s="31">
        <f t="shared" si="5"/>
        <v>27857499</v>
      </c>
      <c r="N40" s="31">
        <f t="shared" si="5"/>
        <v>34628422</v>
      </c>
      <c r="O40" s="31">
        <f t="shared" si="5"/>
        <v>-6365459</v>
      </c>
      <c r="P40" s="31">
        <f t="shared" si="5"/>
        <v>44178006</v>
      </c>
      <c r="Q40" s="31">
        <f t="shared" si="5"/>
        <v>58878364</v>
      </c>
      <c r="R40" s="31">
        <f t="shared" si="5"/>
        <v>96690911</v>
      </c>
      <c r="S40" s="31">
        <f t="shared" si="5"/>
        <v>-61340475</v>
      </c>
      <c r="T40" s="31">
        <f t="shared" si="5"/>
        <v>-81738535</v>
      </c>
      <c r="U40" s="31">
        <f t="shared" si="5"/>
        <v>45142816</v>
      </c>
      <c r="V40" s="31">
        <f t="shared" si="5"/>
        <v>-97936194</v>
      </c>
      <c r="W40" s="31">
        <f t="shared" si="5"/>
        <v>384435427</v>
      </c>
      <c r="X40" s="31">
        <f t="shared" si="5"/>
        <v>197103000</v>
      </c>
      <c r="Y40" s="31">
        <f t="shared" si="5"/>
        <v>187332427</v>
      </c>
      <c r="Z40" s="32">
        <f>+IF(X40&lt;&gt;0,+(Y40/X40)*100,0)</f>
        <v>95.04291005210473</v>
      </c>
      <c r="AA40" s="33">
        <f>+AA34+AA39</f>
        <v>197103000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3256364537</v>
      </c>
      <c r="D42" s="43">
        <f>+D25-D40</f>
        <v>0</v>
      </c>
      <c r="E42" s="44">
        <f t="shared" si="6"/>
        <v>2160422147</v>
      </c>
      <c r="F42" s="45">
        <f t="shared" si="6"/>
        <v>2161839337</v>
      </c>
      <c r="G42" s="45">
        <f t="shared" si="6"/>
        <v>3745398645</v>
      </c>
      <c r="H42" s="45">
        <f t="shared" si="6"/>
        <v>-190371684</v>
      </c>
      <c r="I42" s="45">
        <f t="shared" si="6"/>
        <v>6277729</v>
      </c>
      <c r="J42" s="45">
        <f t="shared" si="6"/>
        <v>3561304690</v>
      </c>
      <c r="K42" s="45">
        <f t="shared" si="6"/>
        <v>-32555031</v>
      </c>
      <c r="L42" s="45">
        <f t="shared" si="6"/>
        <v>-177349146</v>
      </c>
      <c r="M42" s="45">
        <f t="shared" si="6"/>
        <v>12036070</v>
      </c>
      <c r="N42" s="45">
        <f t="shared" si="6"/>
        <v>-197868107</v>
      </c>
      <c r="O42" s="45">
        <f t="shared" si="6"/>
        <v>-18671834</v>
      </c>
      <c r="P42" s="45">
        <f t="shared" si="6"/>
        <v>-21047005</v>
      </c>
      <c r="Q42" s="45">
        <f t="shared" si="6"/>
        <v>62736737</v>
      </c>
      <c r="R42" s="45">
        <f t="shared" si="6"/>
        <v>23017898</v>
      </c>
      <c r="S42" s="45">
        <f t="shared" si="6"/>
        <v>-214436171</v>
      </c>
      <c r="T42" s="45">
        <f t="shared" si="6"/>
        <v>61796424</v>
      </c>
      <c r="U42" s="45">
        <f t="shared" si="6"/>
        <v>-16211610</v>
      </c>
      <c r="V42" s="45">
        <f t="shared" si="6"/>
        <v>-168851357</v>
      </c>
      <c r="W42" s="45">
        <f t="shared" si="6"/>
        <v>3217603124</v>
      </c>
      <c r="X42" s="45">
        <f t="shared" si="6"/>
        <v>2161839337</v>
      </c>
      <c r="Y42" s="45">
        <f t="shared" si="6"/>
        <v>1055763787</v>
      </c>
      <c r="Z42" s="46">
        <f>+IF(X42&lt;&gt;0,+(Y42/X42)*100,0)</f>
        <v>48.836366742456036</v>
      </c>
      <c r="AA42" s="47">
        <f>+AA25-AA40</f>
        <v>2161839337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3441503489</v>
      </c>
      <c r="D45" s="18"/>
      <c r="E45" s="19">
        <v>2160422147</v>
      </c>
      <c r="F45" s="20">
        <v>2155975972</v>
      </c>
      <c r="G45" s="20">
        <v>3745378515</v>
      </c>
      <c r="H45" s="20">
        <v>-190371687</v>
      </c>
      <c r="I45" s="20">
        <v>-203335</v>
      </c>
      <c r="J45" s="20">
        <v>3554803493</v>
      </c>
      <c r="K45" s="20">
        <v>-32555036</v>
      </c>
      <c r="L45" s="20">
        <v>-177349144</v>
      </c>
      <c r="M45" s="20">
        <v>12036069</v>
      </c>
      <c r="N45" s="20">
        <v>-197868111</v>
      </c>
      <c r="O45" s="20">
        <v>-18671833</v>
      </c>
      <c r="P45" s="20">
        <v>-21047005</v>
      </c>
      <c r="Q45" s="20">
        <v>62736739</v>
      </c>
      <c r="R45" s="20">
        <v>23017901</v>
      </c>
      <c r="S45" s="20">
        <v>-214436165</v>
      </c>
      <c r="T45" s="20">
        <v>61796424</v>
      </c>
      <c r="U45" s="20">
        <v>4817444</v>
      </c>
      <c r="V45" s="20">
        <v>-147822297</v>
      </c>
      <c r="W45" s="20">
        <v>3232130986</v>
      </c>
      <c r="X45" s="20">
        <v>2155975972</v>
      </c>
      <c r="Y45" s="20">
        <v>1076155014</v>
      </c>
      <c r="Z45" s="48">
        <v>49.91</v>
      </c>
      <c r="AA45" s="22">
        <v>2155975972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3441503489</v>
      </c>
      <c r="D48" s="51">
        <f>SUM(D45:D47)</f>
        <v>0</v>
      </c>
      <c r="E48" s="52">
        <f t="shared" si="7"/>
        <v>2160422147</v>
      </c>
      <c r="F48" s="53">
        <f t="shared" si="7"/>
        <v>2155975972</v>
      </c>
      <c r="G48" s="53">
        <f t="shared" si="7"/>
        <v>3745378515</v>
      </c>
      <c r="H48" s="53">
        <f t="shared" si="7"/>
        <v>-190371687</v>
      </c>
      <c r="I48" s="53">
        <f t="shared" si="7"/>
        <v>-203335</v>
      </c>
      <c r="J48" s="53">
        <f t="shared" si="7"/>
        <v>3554803493</v>
      </c>
      <c r="K48" s="53">
        <f t="shared" si="7"/>
        <v>-32555036</v>
      </c>
      <c r="L48" s="53">
        <f t="shared" si="7"/>
        <v>-177349144</v>
      </c>
      <c r="M48" s="53">
        <f t="shared" si="7"/>
        <v>12036069</v>
      </c>
      <c r="N48" s="53">
        <f t="shared" si="7"/>
        <v>-197868111</v>
      </c>
      <c r="O48" s="53">
        <f t="shared" si="7"/>
        <v>-18671833</v>
      </c>
      <c r="P48" s="53">
        <f t="shared" si="7"/>
        <v>-21047005</v>
      </c>
      <c r="Q48" s="53">
        <f t="shared" si="7"/>
        <v>62736739</v>
      </c>
      <c r="R48" s="53">
        <f t="shared" si="7"/>
        <v>23017901</v>
      </c>
      <c r="S48" s="53">
        <f t="shared" si="7"/>
        <v>-214436165</v>
      </c>
      <c r="T48" s="53">
        <f t="shared" si="7"/>
        <v>61796424</v>
      </c>
      <c r="U48" s="53">
        <f t="shared" si="7"/>
        <v>4817444</v>
      </c>
      <c r="V48" s="53">
        <f t="shared" si="7"/>
        <v>-147822297</v>
      </c>
      <c r="W48" s="53">
        <f t="shared" si="7"/>
        <v>3232130986</v>
      </c>
      <c r="X48" s="53">
        <f t="shared" si="7"/>
        <v>2155975972</v>
      </c>
      <c r="Y48" s="53">
        <f t="shared" si="7"/>
        <v>1076155014</v>
      </c>
      <c r="Z48" s="54">
        <f>+IF(X48&lt;&gt;0,+(Y48/X48)*100,0)</f>
        <v>49.914981798322195</v>
      </c>
      <c r="AA48" s="55">
        <f>SUM(AA45:AA47)</f>
        <v>2155975972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37684865</v>
      </c>
      <c r="F6" s="20">
        <v>37684865</v>
      </c>
      <c r="G6" s="20">
        <v>-15936868</v>
      </c>
      <c r="H6" s="20">
        <v>106052346</v>
      </c>
      <c r="I6" s="20">
        <v>-2096300</v>
      </c>
      <c r="J6" s="20">
        <v>88019178</v>
      </c>
      <c r="K6" s="20">
        <v>-4704061</v>
      </c>
      <c r="L6" s="20">
        <v>-16169095</v>
      </c>
      <c r="M6" s="20">
        <v>49645363</v>
      </c>
      <c r="N6" s="20">
        <v>28772207</v>
      </c>
      <c r="O6" s="20">
        <v>11719037</v>
      </c>
      <c r="P6" s="20">
        <v>12250940</v>
      </c>
      <c r="Q6" s="20">
        <v>-3036225</v>
      </c>
      <c r="R6" s="20">
        <v>20933752</v>
      </c>
      <c r="S6" s="20">
        <v>5816346</v>
      </c>
      <c r="T6" s="20">
        <v>-351114</v>
      </c>
      <c r="U6" s="20"/>
      <c r="V6" s="20">
        <v>5465232</v>
      </c>
      <c r="W6" s="20">
        <v>143190369</v>
      </c>
      <c r="X6" s="20">
        <v>37684865</v>
      </c>
      <c r="Y6" s="20">
        <v>105505504</v>
      </c>
      <c r="Z6" s="21">
        <v>279.97</v>
      </c>
      <c r="AA6" s="22">
        <v>37684865</v>
      </c>
    </row>
    <row r="7" spans="1:27" ht="12.75">
      <c r="A7" s="23" t="s">
        <v>34</v>
      </c>
      <c r="B7" s="17"/>
      <c r="C7" s="18"/>
      <c r="D7" s="18"/>
      <c r="E7" s="19">
        <v>120000000</v>
      </c>
      <c r="F7" s="20"/>
      <c r="G7" s="20"/>
      <c r="H7" s="20"/>
      <c r="I7" s="20"/>
      <c r="J7" s="20"/>
      <c r="K7" s="20"/>
      <c r="L7" s="20"/>
      <c r="M7" s="20">
        <v>35098500</v>
      </c>
      <c r="N7" s="20">
        <v>35098500</v>
      </c>
      <c r="O7" s="20">
        <v>-17549250</v>
      </c>
      <c r="P7" s="20">
        <v>-17549250</v>
      </c>
      <c r="Q7" s="20">
        <v>59647750</v>
      </c>
      <c r="R7" s="20">
        <v>24549250</v>
      </c>
      <c r="S7" s="20">
        <v>-24549250</v>
      </c>
      <c r="T7" s="20">
        <v>-17549250</v>
      </c>
      <c r="U7" s="20"/>
      <c r="V7" s="20">
        <v>-42098500</v>
      </c>
      <c r="W7" s="20">
        <v>17549250</v>
      </c>
      <c r="X7" s="20"/>
      <c r="Y7" s="20">
        <v>17549250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/>
      <c r="D9" s="18"/>
      <c r="E9" s="19">
        <v>252807306</v>
      </c>
      <c r="F9" s="20">
        <v>158305776</v>
      </c>
      <c r="G9" s="20">
        <v>73961</v>
      </c>
      <c r="H9" s="20">
        <v>6533627</v>
      </c>
      <c r="I9" s="20">
        <v>2520</v>
      </c>
      <c r="J9" s="20">
        <v>6610108</v>
      </c>
      <c r="K9" s="20">
        <v>6083896</v>
      </c>
      <c r="L9" s="20">
        <v>19477</v>
      </c>
      <c r="M9" s="20">
        <v>6726218</v>
      </c>
      <c r="N9" s="20">
        <v>12829591</v>
      </c>
      <c r="O9" s="20">
        <v>3508465</v>
      </c>
      <c r="P9" s="20">
        <v>7477</v>
      </c>
      <c r="Q9" s="20">
        <v>3710488</v>
      </c>
      <c r="R9" s="20">
        <v>7226430</v>
      </c>
      <c r="S9" s="20">
        <v>128739</v>
      </c>
      <c r="T9" s="20">
        <v>172261</v>
      </c>
      <c r="U9" s="20"/>
      <c r="V9" s="20">
        <v>301000</v>
      </c>
      <c r="W9" s="20">
        <v>26967129</v>
      </c>
      <c r="X9" s="20">
        <v>158305776</v>
      </c>
      <c r="Y9" s="20">
        <v>-131338647</v>
      </c>
      <c r="Z9" s="21">
        <v>-82.97</v>
      </c>
      <c r="AA9" s="22">
        <v>158305776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410492171</v>
      </c>
      <c r="F12" s="31">
        <f t="shared" si="0"/>
        <v>195990641</v>
      </c>
      <c r="G12" s="31">
        <f t="shared" si="0"/>
        <v>-15862907</v>
      </c>
      <c r="H12" s="31">
        <f t="shared" si="0"/>
        <v>112585973</v>
      </c>
      <c r="I12" s="31">
        <f t="shared" si="0"/>
        <v>-2093780</v>
      </c>
      <c r="J12" s="31">
        <f t="shared" si="0"/>
        <v>94629286</v>
      </c>
      <c r="K12" s="31">
        <f t="shared" si="0"/>
        <v>1379835</v>
      </c>
      <c r="L12" s="31">
        <f t="shared" si="0"/>
        <v>-16149618</v>
      </c>
      <c r="M12" s="31">
        <f t="shared" si="0"/>
        <v>91470081</v>
      </c>
      <c r="N12" s="31">
        <f t="shared" si="0"/>
        <v>76700298</v>
      </c>
      <c r="O12" s="31">
        <f t="shared" si="0"/>
        <v>-2321748</v>
      </c>
      <c r="P12" s="31">
        <f t="shared" si="0"/>
        <v>-5290833</v>
      </c>
      <c r="Q12" s="31">
        <f t="shared" si="0"/>
        <v>60322013</v>
      </c>
      <c r="R12" s="31">
        <f t="shared" si="0"/>
        <v>52709432</v>
      </c>
      <c r="S12" s="31">
        <f t="shared" si="0"/>
        <v>-18604165</v>
      </c>
      <c r="T12" s="31">
        <f t="shared" si="0"/>
        <v>-17728103</v>
      </c>
      <c r="U12" s="31">
        <f t="shared" si="0"/>
        <v>0</v>
      </c>
      <c r="V12" s="31">
        <f t="shared" si="0"/>
        <v>-36332268</v>
      </c>
      <c r="W12" s="31">
        <f t="shared" si="0"/>
        <v>187706748</v>
      </c>
      <c r="X12" s="31">
        <f t="shared" si="0"/>
        <v>195990641</v>
      </c>
      <c r="Y12" s="31">
        <f t="shared" si="0"/>
        <v>-8283893</v>
      </c>
      <c r="Z12" s="32">
        <f>+IF(X12&lt;&gt;0,+(Y12/X12)*100,0)</f>
        <v>-4.226677844275228</v>
      </c>
      <c r="AA12" s="33">
        <f>SUM(AA6:AA11)</f>
        <v>195990641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5000000</v>
      </c>
      <c r="F19" s="20">
        <v>6350000</v>
      </c>
      <c r="G19" s="20"/>
      <c r="H19" s="20">
        <v>-30</v>
      </c>
      <c r="I19" s="20"/>
      <c r="J19" s="20">
        <v>-30</v>
      </c>
      <c r="K19" s="20"/>
      <c r="L19" s="20"/>
      <c r="M19" s="20"/>
      <c r="N19" s="20"/>
      <c r="O19" s="20"/>
      <c r="P19" s="20">
        <v>8346</v>
      </c>
      <c r="Q19" s="20">
        <v>-248210</v>
      </c>
      <c r="R19" s="20">
        <v>-239864</v>
      </c>
      <c r="S19" s="20">
        <v>-239096</v>
      </c>
      <c r="T19" s="20">
        <v>-246611</v>
      </c>
      <c r="U19" s="20"/>
      <c r="V19" s="20">
        <v>-485707</v>
      </c>
      <c r="W19" s="20">
        <v>-725601</v>
      </c>
      <c r="X19" s="20">
        <v>6350000</v>
      </c>
      <c r="Y19" s="20">
        <v>-7075601</v>
      </c>
      <c r="Z19" s="21">
        <v>-111.43</v>
      </c>
      <c r="AA19" s="22">
        <v>6350000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-18056</v>
      </c>
      <c r="R22" s="20">
        <v>-18056</v>
      </c>
      <c r="S22" s="20">
        <v>-17473</v>
      </c>
      <c r="T22" s="20">
        <v>-18056</v>
      </c>
      <c r="U22" s="20"/>
      <c r="V22" s="20">
        <v>-35529</v>
      </c>
      <c r="W22" s="20">
        <v>-53585</v>
      </c>
      <c r="X22" s="20"/>
      <c r="Y22" s="20">
        <v>-53585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5000000</v>
      </c>
      <c r="F24" s="37">
        <f t="shared" si="1"/>
        <v>6350000</v>
      </c>
      <c r="G24" s="37">
        <f t="shared" si="1"/>
        <v>0</v>
      </c>
      <c r="H24" s="37">
        <f t="shared" si="1"/>
        <v>-30</v>
      </c>
      <c r="I24" s="37">
        <f t="shared" si="1"/>
        <v>0</v>
      </c>
      <c r="J24" s="37">
        <f t="shared" si="1"/>
        <v>-30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8346</v>
      </c>
      <c r="Q24" s="37">
        <f t="shared" si="1"/>
        <v>-266266</v>
      </c>
      <c r="R24" s="37">
        <f t="shared" si="1"/>
        <v>-257920</v>
      </c>
      <c r="S24" s="37">
        <f t="shared" si="1"/>
        <v>-256569</v>
      </c>
      <c r="T24" s="37">
        <f t="shared" si="1"/>
        <v>-264667</v>
      </c>
      <c r="U24" s="37">
        <f t="shared" si="1"/>
        <v>0</v>
      </c>
      <c r="V24" s="37">
        <f t="shared" si="1"/>
        <v>-521236</v>
      </c>
      <c r="W24" s="37">
        <f t="shared" si="1"/>
        <v>-779186</v>
      </c>
      <c r="X24" s="37">
        <f t="shared" si="1"/>
        <v>6350000</v>
      </c>
      <c r="Y24" s="37">
        <f t="shared" si="1"/>
        <v>-7129186</v>
      </c>
      <c r="Z24" s="38">
        <f>+IF(X24&lt;&gt;0,+(Y24/X24)*100,0)</f>
        <v>-112.27064566929134</v>
      </c>
      <c r="AA24" s="39">
        <f>SUM(AA15:AA23)</f>
        <v>6350000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415492171</v>
      </c>
      <c r="F25" s="31">
        <f t="shared" si="2"/>
        <v>202340641</v>
      </c>
      <c r="G25" s="31">
        <f t="shared" si="2"/>
        <v>-15862907</v>
      </c>
      <c r="H25" s="31">
        <f t="shared" si="2"/>
        <v>112585943</v>
      </c>
      <c r="I25" s="31">
        <f t="shared" si="2"/>
        <v>-2093780</v>
      </c>
      <c r="J25" s="31">
        <f t="shared" si="2"/>
        <v>94629256</v>
      </c>
      <c r="K25" s="31">
        <f t="shared" si="2"/>
        <v>1379835</v>
      </c>
      <c r="L25" s="31">
        <f t="shared" si="2"/>
        <v>-16149618</v>
      </c>
      <c r="M25" s="31">
        <f t="shared" si="2"/>
        <v>91470081</v>
      </c>
      <c r="N25" s="31">
        <f t="shared" si="2"/>
        <v>76700298</v>
      </c>
      <c r="O25" s="31">
        <f t="shared" si="2"/>
        <v>-2321748</v>
      </c>
      <c r="P25" s="31">
        <f t="shared" si="2"/>
        <v>-5282487</v>
      </c>
      <c r="Q25" s="31">
        <f t="shared" si="2"/>
        <v>60055747</v>
      </c>
      <c r="R25" s="31">
        <f t="shared" si="2"/>
        <v>52451512</v>
      </c>
      <c r="S25" s="31">
        <f t="shared" si="2"/>
        <v>-18860734</v>
      </c>
      <c r="T25" s="31">
        <f t="shared" si="2"/>
        <v>-17992770</v>
      </c>
      <c r="U25" s="31">
        <f t="shared" si="2"/>
        <v>0</v>
      </c>
      <c r="V25" s="31">
        <f t="shared" si="2"/>
        <v>-36853504</v>
      </c>
      <c r="W25" s="31">
        <f t="shared" si="2"/>
        <v>186927562</v>
      </c>
      <c r="X25" s="31">
        <f t="shared" si="2"/>
        <v>202340641</v>
      </c>
      <c r="Y25" s="31">
        <f t="shared" si="2"/>
        <v>-15413079</v>
      </c>
      <c r="Z25" s="32">
        <f>+IF(X25&lt;&gt;0,+(Y25/X25)*100,0)</f>
        <v>-7.617391604487405</v>
      </c>
      <c r="AA25" s="33">
        <f>+AA12+AA24</f>
        <v>202340641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/>
      <c r="D32" s="18"/>
      <c r="E32" s="19">
        <v>15000000</v>
      </c>
      <c r="F32" s="20">
        <v>15000001</v>
      </c>
      <c r="G32" s="20">
        <v>2748855</v>
      </c>
      <c r="H32" s="20">
        <v>-8417579</v>
      </c>
      <c r="I32" s="20">
        <v>-1888414</v>
      </c>
      <c r="J32" s="20">
        <v>-7557138</v>
      </c>
      <c r="K32" s="20">
        <v>16496825</v>
      </c>
      <c r="L32" s="20">
        <v>1442839</v>
      </c>
      <c r="M32" s="20">
        <v>-2118654</v>
      </c>
      <c r="N32" s="20">
        <v>15821010</v>
      </c>
      <c r="O32" s="20">
        <v>15003288</v>
      </c>
      <c r="P32" s="20">
        <v>12887007</v>
      </c>
      <c r="Q32" s="20">
        <v>-3923062</v>
      </c>
      <c r="R32" s="20">
        <v>23967233</v>
      </c>
      <c r="S32" s="20">
        <v>-913771</v>
      </c>
      <c r="T32" s="20">
        <v>988979</v>
      </c>
      <c r="U32" s="20"/>
      <c r="V32" s="20">
        <v>75208</v>
      </c>
      <c r="W32" s="20">
        <v>32306313</v>
      </c>
      <c r="X32" s="20">
        <v>15000001</v>
      </c>
      <c r="Y32" s="20">
        <v>17306312</v>
      </c>
      <c r="Z32" s="21">
        <v>115.38</v>
      </c>
      <c r="AA32" s="22">
        <v>15000001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15000000</v>
      </c>
      <c r="F34" s="31">
        <f t="shared" si="3"/>
        <v>15000001</v>
      </c>
      <c r="G34" s="31">
        <f t="shared" si="3"/>
        <v>2748855</v>
      </c>
      <c r="H34" s="31">
        <f t="shared" si="3"/>
        <v>-8417579</v>
      </c>
      <c r="I34" s="31">
        <f t="shared" si="3"/>
        <v>-1888414</v>
      </c>
      <c r="J34" s="31">
        <f t="shared" si="3"/>
        <v>-7557138</v>
      </c>
      <c r="K34" s="31">
        <f t="shared" si="3"/>
        <v>16496825</v>
      </c>
      <c r="L34" s="31">
        <f t="shared" si="3"/>
        <v>1442839</v>
      </c>
      <c r="M34" s="31">
        <f t="shared" si="3"/>
        <v>-2118654</v>
      </c>
      <c r="N34" s="31">
        <f t="shared" si="3"/>
        <v>15821010</v>
      </c>
      <c r="O34" s="31">
        <f t="shared" si="3"/>
        <v>15003288</v>
      </c>
      <c r="P34" s="31">
        <f t="shared" si="3"/>
        <v>12887007</v>
      </c>
      <c r="Q34" s="31">
        <f t="shared" si="3"/>
        <v>-3923062</v>
      </c>
      <c r="R34" s="31">
        <f t="shared" si="3"/>
        <v>23967233</v>
      </c>
      <c r="S34" s="31">
        <f t="shared" si="3"/>
        <v>-913771</v>
      </c>
      <c r="T34" s="31">
        <f t="shared" si="3"/>
        <v>988979</v>
      </c>
      <c r="U34" s="31">
        <f t="shared" si="3"/>
        <v>0</v>
      </c>
      <c r="V34" s="31">
        <f t="shared" si="3"/>
        <v>75208</v>
      </c>
      <c r="W34" s="31">
        <f t="shared" si="3"/>
        <v>32306313</v>
      </c>
      <c r="X34" s="31">
        <f t="shared" si="3"/>
        <v>15000001</v>
      </c>
      <c r="Y34" s="31">
        <f t="shared" si="3"/>
        <v>17306312</v>
      </c>
      <c r="Z34" s="32">
        <f>+IF(X34&lt;&gt;0,+(Y34/X34)*100,0)</f>
        <v>115.37540564163962</v>
      </c>
      <c r="AA34" s="33">
        <f>SUM(AA29:AA33)</f>
        <v>15000001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12712000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12712000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27712000</v>
      </c>
      <c r="F40" s="31">
        <f t="shared" si="5"/>
        <v>15000001</v>
      </c>
      <c r="G40" s="31">
        <f t="shared" si="5"/>
        <v>2748855</v>
      </c>
      <c r="H40" s="31">
        <f t="shared" si="5"/>
        <v>-8417579</v>
      </c>
      <c r="I40" s="31">
        <f t="shared" si="5"/>
        <v>-1888414</v>
      </c>
      <c r="J40" s="31">
        <f t="shared" si="5"/>
        <v>-7557138</v>
      </c>
      <c r="K40" s="31">
        <f t="shared" si="5"/>
        <v>16496825</v>
      </c>
      <c r="L40" s="31">
        <f t="shared" si="5"/>
        <v>1442839</v>
      </c>
      <c r="M40" s="31">
        <f t="shared" si="5"/>
        <v>-2118654</v>
      </c>
      <c r="N40" s="31">
        <f t="shared" si="5"/>
        <v>15821010</v>
      </c>
      <c r="O40" s="31">
        <f t="shared" si="5"/>
        <v>15003288</v>
      </c>
      <c r="P40" s="31">
        <f t="shared" si="5"/>
        <v>12887007</v>
      </c>
      <c r="Q40" s="31">
        <f t="shared" si="5"/>
        <v>-3923062</v>
      </c>
      <c r="R40" s="31">
        <f t="shared" si="5"/>
        <v>23967233</v>
      </c>
      <c r="S40" s="31">
        <f t="shared" si="5"/>
        <v>-913771</v>
      </c>
      <c r="T40" s="31">
        <f t="shared" si="5"/>
        <v>988979</v>
      </c>
      <c r="U40" s="31">
        <f t="shared" si="5"/>
        <v>0</v>
      </c>
      <c r="V40" s="31">
        <f t="shared" si="5"/>
        <v>75208</v>
      </c>
      <c r="W40" s="31">
        <f t="shared" si="5"/>
        <v>32306313</v>
      </c>
      <c r="X40" s="31">
        <f t="shared" si="5"/>
        <v>15000001</v>
      </c>
      <c r="Y40" s="31">
        <f t="shared" si="5"/>
        <v>17306312</v>
      </c>
      <c r="Z40" s="32">
        <f>+IF(X40&lt;&gt;0,+(Y40/X40)*100,0)</f>
        <v>115.37540564163962</v>
      </c>
      <c r="AA40" s="33">
        <f>+AA34+AA39</f>
        <v>15000001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387780171</v>
      </c>
      <c r="F42" s="45">
        <f t="shared" si="6"/>
        <v>187340640</v>
      </c>
      <c r="G42" s="45">
        <f t="shared" si="6"/>
        <v>-18611762</v>
      </c>
      <c r="H42" s="45">
        <f t="shared" si="6"/>
        <v>121003522</v>
      </c>
      <c r="I42" s="45">
        <f t="shared" si="6"/>
        <v>-205366</v>
      </c>
      <c r="J42" s="45">
        <f t="shared" si="6"/>
        <v>102186394</v>
      </c>
      <c r="K42" s="45">
        <f t="shared" si="6"/>
        <v>-15116990</v>
      </c>
      <c r="L42" s="45">
        <f t="shared" si="6"/>
        <v>-17592457</v>
      </c>
      <c r="M42" s="45">
        <f t="shared" si="6"/>
        <v>93588735</v>
      </c>
      <c r="N42" s="45">
        <f t="shared" si="6"/>
        <v>60879288</v>
      </c>
      <c r="O42" s="45">
        <f t="shared" si="6"/>
        <v>-17325036</v>
      </c>
      <c r="P42" s="45">
        <f t="shared" si="6"/>
        <v>-18169494</v>
      </c>
      <c r="Q42" s="45">
        <f t="shared" si="6"/>
        <v>63978809</v>
      </c>
      <c r="R42" s="45">
        <f t="shared" si="6"/>
        <v>28484279</v>
      </c>
      <c r="S42" s="45">
        <f t="shared" si="6"/>
        <v>-17946963</v>
      </c>
      <c r="T42" s="45">
        <f t="shared" si="6"/>
        <v>-18981749</v>
      </c>
      <c r="U42" s="45">
        <f t="shared" si="6"/>
        <v>0</v>
      </c>
      <c r="V42" s="45">
        <f t="shared" si="6"/>
        <v>-36928712</v>
      </c>
      <c r="W42" s="45">
        <f t="shared" si="6"/>
        <v>154621249</v>
      </c>
      <c r="X42" s="45">
        <f t="shared" si="6"/>
        <v>187340640</v>
      </c>
      <c r="Y42" s="45">
        <f t="shared" si="6"/>
        <v>-32719391</v>
      </c>
      <c r="Z42" s="46">
        <f>+IF(X42&lt;&gt;0,+(Y42/X42)*100,0)</f>
        <v>-17.465185877447627</v>
      </c>
      <c r="AA42" s="47">
        <f>+AA25-AA40</f>
        <v>187340640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239953647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v>1</v>
      </c>
      <c r="Q45" s="20">
        <v>-1</v>
      </c>
      <c r="R45" s="20"/>
      <c r="S45" s="20">
        <v>-1</v>
      </c>
      <c r="T45" s="20">
        <v>-2</v>
      </c>
      <c r="U45" s="20"/>
      <c r="V45" s="20">
        <v>-3</v>
      </c>
      <c r="W45" s="20">
        <v>-3</v>
      </c>
      <c r="X45" s="20"/>
      <c r="Y45" s="20">
        <v>-3</v>
      </c>
      <c r="Z45" s="48"/>
      <c r="AA45" s="22"/>
    </row>
    <row r="46" spans="1:27" ht="12.75">
      <c r="A46" s="23" t="s">
        <v>67</v>
      </c>
      <c r="B46" s="17"/>
      <c r="C46" s="18"/>
      <c r="D46" s="18"/>
      <c r="E46" s="19">
        <v>120000000</v>
      </c>
      <c r="F46" s="20">
        <v>120000000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120000000</v>
      </c>
      <c r="Y46" s="20">
        <v>-120000000</v>
      </c>
      <c r="Z46" s="48">
        <v>-100</v>
      </c>
      <c r="AA46" s="22">
        <v>120000000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359953647</v>
      </c>
      <c r="F48" s="53">
        <f t="shared" si="7"/>
        <v>120000000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</v>
      </c>
      <c r="Q48" s="53">
        <f t="shared" si="7"/>
        <v>-1</v>
      </c>
      <c r="R48" s="53">
        <f t="shared" si="7"/>
        <v>0</v>
      </c>
      <c r="S48" s="53">
        <f t="shared" si="7"/>
        <v>-1</v>
      </c>
      <c r="T48" s="53">
        <f t="shared" si="7"/>
        <v>-2</v>
      </c>
      <c r="U48" s="53">
        <f t="shared" si="7"/>
        <v>0</v>
      </c>
      <c r="V48" s="53">
        <f t="shared" si="7"/>
        <v>-3</v>
      </c>
      <c r="W48" s="53">
        <f t="shared" si="7"/>
        <v>-3</v>
      </c>
      <c r="X48" s="53">
        <f t="shared" si="7"/>
        <v>120000000</v>
      </c>
      <c r="Y48" s="53">
        <f t="shared" si="7"/>
        <v>-120000003</v>
      </c>
      <c r="Z48" s="54">
        <f>+IF(X48&lt;&gt;0,+(Y48/X48)*100,0)</f>
        <v>-100.00000250000001</v>
      </c>
      <c r="AA48" s="55">
        <f>SUM(AA45:AA47)</f>
        <v>120000000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53739062</v>
      </c>
      <c r="D6" s="18"/>
      <c r="E6" s="19">
        <v>-144751345</v>
      </c>
      <c r="F6" s="20">
        <v>-85403880</v>
      </c>
      <c r="G6" s="20">
        <v>39282810</v>
      </c>
      <c r="H6" s="20"/>
      <c r="I6" s="20"/>
      <c r="J6" s="20">
        <v>39282810</v>
      </c>
      <c r="K6" s="20">
        <v>-12428927</v>
      </c>
      <c r="L6" s="20">
        <v>-11394656</v>
      </c>
      <c r="M6" s="20"/>
      <c r="N6" s="20">
        <v>-23823583</v>
      </c>
      <c r="O6" s="20">
        <v>21741</v>
      </c>
      <c r="P6" s="20">
        <v>-5176608</v>
      </c>
      <c r="Q6" s="20">
        <v>48357211</v>
      </c>
      <c r="R6" s="20">
        <v>43202344</v>
      </c>
      <c r="S6" s="20">
        <v>-7611966</v>
      </c>
      <c r="T6" s="20">
        <v>15926928</v>
      </c>
      <c r="U6" s="20"/>
      <c r="V6" s="20">
        <v>8314962</v>
      </c>
      <c r="W6" s="20">
        <v>66976533</v>
      </c>
      <c r="X6" s="20">
        <v>-85403880</v>
      </c>
      <c r="Y6" s="20">
        <v>152380413</v>
      </c>
      <c r="Z6" s="21">
        <v>-178.42</v>
      </c>
      <c r="AA6" s="22">
        <v>-85403880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-1660701</v>
      </c>
      <c r="D8" s="18"/>
      <c r="E8" s="19">
        <v>-4200000</v>
      </c>
      <c r="F8" s="20">
        <v>-4200000</v>
      </c>
      <c r="G8" s="20">
        <v>34886</v>
      </c>
      <c r="H8" s="20"/>
      <c r="I8" s="20"/>
      <c r="J8" s="20">
        <v>34886</v>
      </c>
      <c r="K8" s="20">
        <v>2046</v>
      </c>
      <c r="L8" s="20">
        <v>-5584496</v>
      </c>
      <c r="M8" s="20"/>
      <c r="N8" s="20">
        <v>-5582450</v>
      </c>
      <c r="O8" s="20">
        <v>80974</v>
      </c>
      <c r="P8" s="20">
        <v>9834</v>
      </c>
      <c r="Q8" s="20">
        <v>-1627568</v>
      </c>
      <c r="R8" s="20">
        <v>-1536760</v>
      </c>
      <c r="S8" s="20">
        <v>-435354</v>
      </c>
      <c r="T8" s="20">
        <v>-14415953</v>
      </c>
      <c r="U8" s="20"/>
      <c r="V8" s="20">
        <v>-14851307</v>
      </c>
      <c r="W8" s="20">
        <v>-21935631</v>
      </c>
      <c r="X8" s="20">
        <v>-4200000</v>
      </c>
      <c r="Y8" s="20">
        <v>-17735631</v>
      </c>
      <c r="Z8" s="21">
        <v>422.28</v>
      </c>
      <c r="AA8" s="22">
        <v>-4200000</v>
      </c>
    </row>
    <row r="9" spans="1:27" ht="12.75">
      <c r="A9" s="23" t="s">
        <v>36</v>
      </c>
      <c r="B9" s="17"/>
      <c r="C9" s="18">
        <v>-11481585</v>
      </c>
      <c r="D9" s="18"/>
      <c r="E9" s="19"/>
      <c r="F9" s="20"/>
      <c r="G9" s="20">
        <v>260625</v>
      </c>
      <c r="H9" s="20"/>
      <c r="I9" s="20"/>
      <c r="J9" s="20">
        <v>260625</v>
      </c>
      <c r="K9" s="20">
        <v>-415431</v>
      </c>
      <c r="L9" s="20">
        <v>241145</v>
      </c>
      <c r="M9" s="20"/>
      <c r="N9" s="20">
        <v>-174286</v>
      </c>
      <c r="O9" s="20">
        <v>112375</v>
      </c>
      <c r="P9" s="20">
        <v>-692534</v>
      </c>
      <c r="Q9" s="20">
        <v>-94229</v>
      </c>
      <c r="R9" s="20">
        <v>-674388</v>
      </c>
      <c r="S9" s="20">
        <v>247088</v>
      </c>
      <c r="T9" s="20">
        <v>-1391263</v>
      </c>
      <c r="U9" s="20"/>
      <c r="V9" s="20">
        <v>-1144175</v>
      </c>
      <c r="W9" s="20">
        <v>-1732224</v>
      </c>
      <c r="X9" s="20"/>
      <c r="Y9" s="20">
        <v>-1732224</v>
      </c>
      <c r="Z9" s="21"/>
      <c r="AA9" s="22"/>
    </row>
    <row r="10" spans="1:27" ht="12.75">
      <c r="A10" s="23" t="s">
        <v>37</v>
      </c>
      <c r="B10" s="17"/>
      <c r="C10" s="18">
        <v>-813102</v>
      </c>
      <c r="D10" s="18"/>
      <c r="E10" s="19"/>
      <c r="F10" s="20"/>
      <c r="G10" s="24">
        <v>-818</v>
      </c>
      <c r="H10" s="24"/>
      <c r="I10" s="24"/>
      <c r="J10" s="20">
        <v>-818</v>
      </c>
      <c r="K10" s="24">
        <v>558</v>
      </c>
      <c r="L10" s="24">
        <v>558</v>
      </c>
      <c r="M10" s="20"/>
      <c r="N10" s="24">
        <v>1116</v>
      </c>
      <c r="O10" s="24"/>
      <c r="P10" s="24">
        <v>558</v>
      </c>
      <c r="Q10" s="20"/>
      <c r="R10" s="24">
        <v>558</v>
      </c>
      <c r="S10" s="24">
        <v>258</v>
      </c>
      <c r="T10" s="20">
        <v>2452</v>
      </c>
      <c r="U10" s="24"/>
      <c r="V10" s="24">
        <v>2710</v>
      </c>
      <c r="W10" s="24">
        <v>3566</v>
      </c>
      <c r="X10" s="20"/>
      <c r="Y10" s="24">
        <v>3566</v>
      </c>
      <c r="Z10" s="25"/>
      <c r="AA10" s="26"/>
    </row>
    <row r="11" spans="1:27" ht="12.75">
      <c r="A11" s="23" t="s">
        <v>38</v>
      </c>
      <c r="B11" s="17"/>
      <c r="C11" s="18">
        <v>-1703107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38080567</v>
      </c>
      <c r="D12" s="29">
        <f>SUM(D6:D11)</f>
        <v>0</v>
      </c>
      <c r="E12" s="30">
        <f t="shared" si="0"/>
        <v>-148951345</v>
      </c>
      <c r="F12" s="31">
        <f t="shared" si="0"/>
        <v>-89603880</v>
      </c>
      <c r="G12" s="31">
        <f t="shared" si="0"/>
        <v>39577503</v>
      </c>
      <c r="H12" s="31">
        <f t="shared" si="0"/>
        <v>0</v>
      </c>
      <c r="I12" s="31">
        <f t="shared" si="0"/>
        <v>0</v>
      </c>
      <c r="J12" s="31">
        <f t="shared" si="0"/>
        <v>39577503</v>
      </c>
      <c r="K12" s="31">
        <f t="shared" si="0"/>
        <v>-12841754</v>
      </c>
      <c r="L12" s="31">
        <f t="shared" si="0"/>
        <v>-16737449</v>
      </c>
      <c r="M12" s="31">
        <f t="shared" si="0"/>
        <v>0</v>
      </c>
      <c r="N12" s="31">
        <f t="shared" si="0"/>
        <v>-29579203</v>
      </c>
      <c r="O12" s="31">
        <f t="shared" si="0"/>
        <v>215090</v>
      </c>
      <c r="P12" s="31">
        <f t="shared" si="0"/>
        <v>-5858750</v>
      </c>
      <c r="Q12" s="31">
        <f t="shared" si="0"/>
        <v>46635414</v>
      </c>
      <c r="R12" s="31">
        <f t="shared" si="0"/>
        <v>40991754</v>
      </c>
      <c r="S12" s="31">
        <f t="shared" si="0"/>
        <v>-7799974</v>
      </c>
      <c r="T12" s="31">
        <f t="shared" si="0"/>
        <v>122164</v>
      </c>
      <c r="U12" s="31">
        <f t="shared" si="0"/>
        <v>0</v>
      </c>
      <c r="V12" s="31">
        <f t="shared" si="0"/>
        <v>-7677810</v>
      </c>
      <c r="W12" s="31">
        <f t="shared" si="0"/>
        <v>43312244</v>
      </c>
      <c r="X12" s="31">
        <f t="shared" si="0"/>
        <v>-89603880</v>
      </c>
      <c r="Y12" s="31">
        <f t="shared" si="0"/>
        <v>132916124</v>
      </c>
      <c r="Z12" s="32">
        <f>+IF(X12&lt;&gt;0,+(Y12/X12)*100,0)</f>
        <v>-148.33746485085243</v>
      </c>
      <c r="AA12" s="33">
        <f>SUM(AA6:AA11)</f>
        <v>-89603880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1065297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26643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10986839</v>
      </c>
      <c r="D19" s="18"/>
      <c r="E19" s="19">
        <v>-6560000</v>
      </c>
      <c r="F19" s="20">
        <v>14964706</v>
      </c>
      <c r="G19" s="20">
        <v>1023901</v>
      </c>
      <c r="H19" s="20"/>
      <c r="I19" s="20"/>
      <c r="J19" s="20">
        <v>1023901</v>
      </c>
      <c r="K19" s="20">
        <v>332645</v>
      </c>
      <c r="L19" s="20">
        <v>338786</v>
      </c>
      <c r="M19" s="20"/>
      <c r="N19" s="20">
        <v>671431</v>
      </c>
      <c r="O19" s="20"/>
      <c r="P19" s="20">
        <v>322424</v>
      </c>
      <c r="Q19" s="20"/>
      <c r="R19" s="20">
        <v>322424</v>
      </c>
      <c r="S19" s="20"/>
      <c r="T19" s="20">
        <v>2044255</v>
      </c>
      <c r="U19" s="20"/>
      <c r="V19" s="20">
        <v>2044255</v>
      </c>
      <c r="W19" s="20">
        <v>4062011</v>
      </c>
      <c r="X19" s="20">
        <v>14964706</v>
      </c>
      <c r="Y19" s="20">
        <v>-10902695</v>
      </c>
      <c r="Z19" s="21">
        <v>-72.86</v>
      </c>
      <c r="AA19" s="22">
        <v>14964706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11757794</v>
      </c>
      <c r="D22" s="18"/>
      <c r="E22" s="19"/>
      <c r="F22" s="20">
        <v>820000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820000</v>
      </c>
      <c r="Y22" s="20">
        <v>-820000</v>
      </c>
      <c r="Z22" s="21">
        <v>-100</v>
      </c>
      <c r="AA22" s="22">
        <v>820000</v>
      </c>
    </row>
    <row r="23" spans="1:27" ht="12.75">
      <c r="A23" s="23" t="s">
        <v>48</v>
      </c>
      <c r="B23" s="17"/>
      <c r="C23" s="18">
        <v>-146480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23690093</v>
      </c>
      <c r="D24" s="29">
        <f>SUM(D15:D23)</f>
        <v>0</v>
      </c>
      <c r="E24" s="36">
        <f t="shared" si="1"/>
        <v>-6560000</v>
      </c>
      <c r="F24" s="37">
        <f t="shared" si="1"/>
        <v>15784706</v>
      </c>
      <c r="G24" s="37">
        <f t="shared" si="1"/>
        <v>1023901</v>
      </c>
      <c r="H24" s="37">
        <f t="shared" si="1"/>
        <v>0</v>
      </c>
      <c r="I24" s="37">
        <f t="shared" si="1"/>
        <v>0</v>
      </c>
      <c r="J24" s="37">
        <f t="shared" si="1"/>
        <v>1023901</v>
      </c>
      <c r="K24" s="37">
        <f t="shared" si="1"/>
        <v>332645</v>
      </c>
      <c r="L24" s="37">
        <f t="shared" si="1"/>
        <v>338786</v>
      </c>
      <c r="M24" s="37">
        <f t="shared" si="1"/>
        <v>0</v>
      </c>
      <c r="N24" s="37">
        <f t="shared" si="1"/>
        <v>671431</v>
      </c>
      <c r="O24" s="37">
        <f t="shared" si="1"/>
        <v>0</v>
      </c>
      <c r="P24" s="37">
        <f t="shared" si="1"/>
        <v>322424</v>
      </c>
      <c r="Q24" s="37">
        <f t="shared" si="1"/>
        <v>0</v>
      </c>
      <c r="R24" s="37">
        <f t="shared" si="1"/>
        <v>322424</v>
      </c>
      <c r="S24" s="37">
        <f t="shared" si="1"/>
        <v>0</v>
      </c>
      <c r="T24" s="37">
        <f t="shared" si="1"/>
        <v>2044255</v>
      </c>
      <c r="U24" s="37">
        <f t="shared" si="1"/>
        <v>0</v>
      </c>
      <c r="V24" s="37">
        <f t="shared" si="1"/>
        <v>2044255</v>
      </c>
      <c r="W24" s="37">
        <f t="shared" si="1"/>
        <v>4062011</v>
      </c>
      <c r="X24" s="37">
        <f t="shared" si="1"/>
        <v>15784706</v>
      </c>
      <c r="Y24" s="37">
        <f t="shared" si="1"/>
        <v>-11722695</v>
      </c>
      <c r="Z24" s="38">
        <f>+IF(X24&lt;&gt;0,+(Y24/X24)*100,0)</f>
        <v>-74.26615991454007</v>
      </c>
      <c r="AA24" s="39">
        <f>SUM(AA15:AA23)</f>
        <v>15784706</v>
      </c>
    </row>
    <row r="25" spans="1:27" ht="12.75">
      <c r="A25" s="27" t="s">
        <v>50</v>
      </c>
      <c r="B25" s="28"/>
      <c r="C25" s="29">
        <f aca="true" t="shared" si="2" ref="C25:Y25">+C12+C24</f>
        <v>61770660</v>
      </c>
      <c r="D25" s="29">
        <f>+D12+D24</f>
        <v>0</v>
      </c>
      <c r="E25" s="30">
        <f t="shared" si="2"/>
        <v>-155511345</v>
      </c>
      <c r="F25" s="31">
        <f t="shared" si="2"/>
        <v>-73819174</v>
      </c>
      <c r="G25" s="31">
        <f t="shared" si="2"/>
        <v>40601404</v>
      </c>
      <c r="H25" s="31">
        <f t="shared" si="2"/>
        <v>0</v>
      </c>
      <c r="I25" s="31">
        <f t="shared" si="2"/>
        <v>0</v>
      </c>
      <c r="J25" s="31">
        <f t="shared" si="2"/>
        <v>40601404</v>
      </c>
      <c r="K25" s="31">
        <f t="shared" si="2"/>
        <v>-12509109</v>
      </c>
      <c r="L25" s="31">
        <f t="shared" si="2"/>
        <v>-16398663</v>
      </c>
      <c r="M25" s="31">
        <f t="shared" si="2"/>
        <v>0</v>
      </c>
      <c r="N25" s="31">
        <f t="shared" si="2"/>
        <v>-28907772</v>
      </c>
      <c r="O25" s="31">
        <f t="shared" si="2"/>
        <v>215090</v>
      </c>
      <c r="P25" s="31">
        <f t="shared" si="2"/>
        <v>-5536326</v>
      </c>
      <c r="Q25" s="31">
        <f t="shared" si="2"/>
        <v>46635414</v>
      </c>
      <c r="R25" s="31">
        <f t="shared" si="2"/>
        <v>41314178</v>
      </c>
      <c r="S25" s="31">
        <f t="shared" si="2"/>
        <v>-7799974</v>
      </c>
      <c r="T25" s="31">
        <f t="shared" si="2"/>
        <v>2166419</v>
      </c>
      <c r="U25" s="31">
        <f t="shared" si="2"/>
        <v>0</v>
      </c>
      <c r="V25" s="31">
        <f t="shared" si="2"/>
        <v>-5633555</v>
      </c>
      <c r="W25" s="31">
        <f t="shared" si="2"/>
        <v>47374255</v>
      </c>
      <c r="X25" s="31">
        <f t="shared" si="2"/>
        <v>-73819174</v>
      </c>
      <c r="Y25" s="31">
        <f t="shared" si="2"/>
        <v>121193429</v>
      </c>
      <c r="Z25" s="32">
        <f>+IF(X25&lt;&gt;0,+(Y25/X25)*100,0)</f>
        <v>-164.17608384509964</v>
      </c>
      <c r="AA25" s="33">
        <f>+AA12+AA24</f>
        <v>-73819174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448418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37080707</v>
      </c>
      <c r="D32" s="18"/>
      <c r="E32" s="19"/>
      <c r="F32" s="20">
        <v>-20000</v>
      </c>
      <c r="G32" s="20">
        <v>535001</v>
      </c>
      <c r="H32" s="20"/>
      <c r="I32" s="20"/>
      <c r="J32" s="20">
        <v>535001</v>
      </c>
      <c r="K32" s="20">
        <v>-1977186</v>
      </c>
      <c r="L32" s="20">
        <v>-546509</v>
      </c>
      <c r="M32" s="20"/>
      <c r="N32" s="20">
        <v>-2523695</v>
      </c>
      <c r="O32" s="20">
        <v>919438</v>
      </c>
      <c r="P32" s="20">
        <v>2858730</v>
      </c>
      <c r="Q32" s="20">
        <v>25706684</v>
      </c>
      <c r="R32" s="20">
        <v>29484852</v>
      </c>
      <c r="S32" s="20">
        <v>1105515</v>
      </c>
      <c r="T32" s="20">
        <v>4768388</v>
      </c>
      <c r="U32" s="20"/>
      <c r="V32" s="20">
        <v>5873903</v>
      </c>
      <c r="W32" s="20">
        <v>33370061</v>
      </c>
      <c r="X32" s="20">
        <v>-20000</v>
      </c>
      <c r="Y32" s="20">
        <v>33390061</v>
      </c>
      <c r="Z32" s="21">
        <v>-166950.3</v>
      </c>
      <c r="AA32" s="22">
        <v>-20000</v>
      </c>
    </row>
    <row r="33" spans="1:27" ht="12.75">
      <c r="A33" s="23" t="s">
        <v>57</v>
      </c>
      <c r="B33" s="17"/>
      <c r="C33" s="18">
        <v>1135416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38664541</v>
      </c>
      <c r="D34" s="29">
        <f>SUM(D29:D33)</f>
        <v>0</v>
      </c>
      <c r="E34" s="30">
        <f t="shared" si="3"/>
        <v>0</v>
      </c>
      <c r="F34" s="31">
        <f t="shared" si="3"/>
        <v>-20000</v>
      </c>
      <c r="G34" s="31">
        <f t="shared" si="3"/>
        <v>535001</v>
      </c>
      <c r="H34" s="31">
        <f t="shared" si="3"/>
        <v>0</v>
      </c>
      <c r="I34" s="31">
        <f t="shared" si="3"/>
        <v>0</v>
      </c>
      <c r="J34" s="31">
        <f t="shared" si="3"/>
        <v>535001</v>
      </c>
      <c r="K34" s="31">
        <f t="shared" si="3"/>
        <v>-1977186</v>
      </c>
      <c r="L34" s="31">
        <f t="shared" si="3"/>
        <v>-546509</v>
      </c>
      <c r="M34" s="31">
        <f t="shared" si="3"/>
        <v>0</v>
      </c>
      <c r="N34" s="31">
        <f t="shared" si="3"/>
        <v>-2523695</v>
      </c>
      <c r="O34" s="31">
        <f t="shared" si="3"/>
        <v>919438</v>
      </c>
      <c r="P34" s="31">
        <f t="shared" si="3"/>
        <v>2858730</v>
      </c>
      <c r="Q34" s="31">
        <f t="shared" si="3"/>
        <v>25706684</v>
      </c>
      <c r="R34" s="31">
        <f t="shared" si="3"/>
        <v>29484852</v>
      </c>
      <c r="S34" s="31">
        <f t="shared" si="3"/>
        <v>1105515</v>
      </c>
      <c r="T34" s="31">
        <f t="shared" si="3"/>
        <v>4768388</v>
      </c>
      <c r="U34" s="31">
        <f t="shared" si="3"/>
        <v>0</v>
      </c>
      <c r="V34" s="31">
        <f t="shared" si="3"/>
        <v>5873903</v>
      </c>
      <c r="W34" s="31">
        <f t="shared" si="3"/>
        <v>33370061</v>
      </c>
      <c r="X34" s="31">
        <f t="shared" si="3"/>
        <v>-20000</v>
      </c>
      <c r="Y34" s="31">
        <f t="shared" si="3"/>
        <v>33390061</v>
      </c>
      <c r="Z34" s="32">
        <f>+IF(X34&lt;&gt;0,+(Y34/X34)*100,0)</f>
        <v>-166950.305</v>
      </c>
      <c r="AA34" s="33">
        <f>SUM(AA29:AA33)</f>
        <v>-20000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-18351515</v>
      </c>
      <c r="D37" s="18"/>
      <c r="E37" s="19"/>
      <c r="F37" s="20"/>
      <c r="G37" s="20"/>
      <c r="H37" s="20"/>
      <c r="I37" s="20"/>
      <c r="J37" s="20"/>
      <c r="K37" s="20">
        <v>20389</v>
      </c>
      <c r="L37" s="20">
        <v>7180</v>
      </c>
      <c r="M37" s="20"/>
      <c r="N37" s="20">
        <v>27569</v>
      </c>
      <c r="O37" s="20"/>
      <c r="P37" s="20">
        <v>20423</v>
      </c>
      <c r="Q37" s="20">
        <v>20355</v>
      </c>
      <c r="R37" s="20">
        <v>40778</v>
      </c>
      <c r="S37" s="20">
        <v>45743</v>
      </c>
      <c r="T37" s="20">
        <v>77658</v>
      </c>
      <c r="U37" s="20"/>
      <c r="V37" s="20">
        <v>123401</v>
      </c>
      <c r="W37" s="20">
        <v>191748</v>
      </c>
      <c r="X37" s="20"/>
      <c r="Y37" s="20">
        <v>191748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-18351515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20389</v>
      </c>
      <c r="L39" s="37">
        <f t="shared" si="4"/>
        <v>7180</v>
      </c>
      <c r="M39" s="37">
        <f t="shared" si="4"/>
        <v>0</v>
      </c>
      <c r="N39" s="37">
        <f t="shared" si="4"/>
        <v>27569</v>
      </c>
      <c r="O39" s="37">
        <f t="shared" si="4"/>
        <v>0</v>
      </c>
      <c r="P39" s="37">
        <f t="shared" si="4"/>
        <v>20423</v>
      </c>
      <c r="Q39" s="37">
        <f t="shared" si="4"/>
        <v>20355</v>
      </c>
      <c r="R39" s="37">
        <f t="shared" si="4"/>
        <v>40778</v>
      </c>
      <c r="S39" s="37">
        <f t="shared" si="4"/>
        <v>45743</v>
      </c>
      <c r="T39" s="37">
        <f t="shared" si="4"/>
        <v>77658</v>
      </c>
      <c r="U39" s="37">
        <f t="shared" si="4"/>
        <v>0</v>
      </c>
      <c r="V39" s="37">
        <f t="shared" si="4"/>
        <v>123401</v>
      </c>
      <c r="W39" s="37">
        <f t="shared" si="4"/>
        <v>191748</v>
      </c>
      <c r="X39" s="37">
        <f t="shared" si="4"/>
        <v>0</v>
      </c>
      <c r="Y39" s="37">
        <f t="shared" si="4"/>
        <v>191748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20313026</v>
      </c>
      <c r="D40" s="29">
        <f>+D34+D39</f>
        <v>0</v>
      </c>
      <c r="E40" s="30">
        <f t="shared" si="5"/>
        <v>0</v>
      </c>
      <c r="F40" s="31">
        <f t="shared" si="5"/>
        <v>-20000</v>
      </c>
      <c r="G40" s="31">
        <f t="shared" si="5"/>
        <v>535001</v>
      </c>
      <c r="H40" s="31">
        <f t="shared" si="5"/>
        <v>0</v>
      </c>
      <c r="I40" s="31">
        <f t="shared" si="5"/>
        <v>0</v>
      </c>
      <c r="J40" s="31">
        <f t="shared" si="5"/>
        <v>535001</v>
      </c>
      <c r="K40" s="31">
        <f t="shared" si="5"/>
        <v>-1956797</v>
      </c>
      <c r="L40" s="31">
        <f t="shared" si="5"/>
        <v>-539329</v>
      </c>
      <c r="M40" s="31">
        <f t="shared" si="5"/>
        <v>0</v>
      </c>
      <c r="N40" s="31">
        <f t="shared" si="5"/>
        <v>-2496126</v>
      </c>
      <c r="O40" s="31">
        <f t="shared" si="5"/>
        <v>919438</v>
      </c>
      <c r="P40" s="31">
        <f t="shared" si="5"/>
        <v>2879153</v>
      </c>
      <c r="Q40" s="31">
        <f t="shared" si="5"/>
        <v>25727039</v>
      </c>
      <c r="R40" s="31">
        <f t="shared" si="5"/>
        <v>29525630</v>
      </c>
      <c r="S40" s="31">
        <f t="shared" si="5"/>
        <v>1151258</v>
      </c>
      <c r="T40" s="31">
        <f t="shared" si="5"/>
        <v>4846046</v>
      </c>
      <c r="U40" s="31">
        <f t="shared" si="5"/>
        <v>0</v>
      </c>
      <c r="V40" s="31">
        <f t="shared" si="5"/>
        <v>5997304</v>
      </c>
      <c r="W40" s="31">
        <f t="shared" si="5"/>
        <v>33561809</v>
      </c>
      <c r="X40" s="31">
        <f t="shared" si="5"/>
        <v>-20000</v>
      </c>
      <c r="Y40" s="31">
        <f t="shared" si="5"/>
        <v>33581809</v>
      </c>
      <c r="Z40" s="32">
        <f>+IF(X40&lt;&gt;0,+(Y40/X40)*100,0)</f>
        <v>-167909.04499999998</v>
      </c>
      <c r="AA40" s="33">
        <f>+AA34+AA39</f>
        <v>-20000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41457634</v>
      </c>
      <c r="D42" s="43">
        <f>+D25-D40</f>
        <v>0</v>
      </c>
      <c r="E42" s="44">
        <f t="shared" si="6"/>
        <v>-155511345</v>
      </c>
      <c r="F42" s="45">
        <f t="shared" si="6"/>
        <v>-73799174</v>
      </c>
      <c r="G42" s="45">
        <f t="shared" si="6"/>
        <v>40066403</v>
      </c>
      <c r="H42" s="45">
        <f t="shared" si="6"/>
        <v>0</v>
      </c>
      <c r="I42" s="45">
        <f t="shared" si="6"/>
        <v>0</v>
      </c>
      <c r="J42" s="45">
        <f t="shared" si="6"/>
        <v>40066403</v>
      </c>
      <c r="K42" s="45">
        <f t="shared" si="6"/>
        <v>-10552312</v>
      </c>
      <c r="L42" s="45">
        <f t="shared" si="6"/>
        <v>-15859334</v>
      </c>
      <c r="M42" s="45">
        <f t="shared" si="6"/>
        <v>0</v>
      </c>
      <c r="N42" s="45">
        <f t="shared" si="6"/>
        <v>-26411646</v>
      </c>
      <c r="O42" s="45">
        <f t="shared" si="6"/>
        <v>-704348</v>
      </c>
      <c r="P42" s="45">
        <f t="shared" si="6"/>
        <v>-8415479</v>
      </c>
      <c r="Q42" s="45">
        <f t="shared" si="6"/>
        <v>20908375</v>
      </c>
      <c r="R42" s="45">
        <f t="shared" si="6"/>
        <v>11788548</v>
      </c>
      <c r="S42" s="45">
        <f t="shared" si="6"/>
        <v>-8951232</v>
      </c>
      <c r="T42" s="45">
        <f t="shared" si="6"/>
        <v>-2679627</v>
      </c>
      <c r="U42" s="45">
        <f t="shared" si="6"/>
        <v>0</v>
      </c>
      <c r="V42" s="45">
        <f t="shared" si="6"/>
        <v>-11630859</v>
      </c>
      <c r="W42" s="45">
        <f t="shared" si="6"/>
        <v>13812446</v>
      </c>
      <c r="X42" s="45">
        <f t="shared" si="6"/>
        <v>-73799174</v>
      </c>
      <c r="Y42" s="45">
        <f t="shared" si="6"/>
        <v>87611620</v>
      </c>
      <c r="Z42" s="46">
        <f>+IF(X42&lt;&gt;0,+(Y42/X42)*100,0)</f>
        <v>-118.71626097061736</v>
      </c>
      <c r="AA42" s="47">
        <f>+AA25-AA40</f>
        <v>-73799174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147968848</v>
      </c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>
        <v>-141558918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6409930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-989086</v>
      </c>
      <c r="D6" s="18"/>
      <c r="E6" s="19">
        <v>301294</v>
      </c>
      <c r="F6" s="20">
        <v>301294</v>
      </c>
      <c r="G6" s="20">
        <v>7076730</v>
      </c>
      <c r="H6" s="20">
        <v>-19381421</v>
      </c>
      <c r="I6" s="20">
        <v>32803827</v>
      </c>
      <c r="J6" s="20">
        <v>20499136</v>
      </c>
      <c r="K6" s="20">
        <v>-8987873</v>
      </c>
      <c r="L6" s="20">
        <v>13513241</v>
      </c>
      <c r="M6" s="20">
        <v>4985998</v>
      </c>
      <c r="N6" s="20">
        <v>9511366</v>
      </c>
      <c r="O6" s="20">
        <v>-804882</v>
      </c>
      <c r="P6" s="20">
        <v>-23401090</v>
      </c>
      <c r="Q6" s="20">
        <v>-10926737</v>
      </c>
      <c r="R6" s="20">
        <v>-35132709</v>
      </c>
      <c r="S6" s="20">
        <v>1918236</v>
      </c>
      <c r="T6" s="20">
        <v>2150180</v>
      </c>
      <c r="U6" s="20"/>
      <c r="V6" s="20">
        <v>4068416</v>
      </c>
      <c r="W6" s="20">
        <v>-1053791</v>
      </c>
      <c r="X6" s="20">
        <v>301294</v>
      </c>
      <c r="Y6" s="20">
        <v>-1355085</v>
      </c>
      <c r="Z6" s="21">
        <v>-449.76</v>
      </c>
      <c r="AA6" s="22">
        <v>301294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10453679</v>
      </c>
      <c r="D8" s="18"/>
      <c r="E8" s="19">
        <v>34217794</v>
      </c>
      <c r="F8" s="20">
        <v>34217794</v>
      </c>
      <c r="G8" s="20">
        <v>19467344</v>
      </c>
      <c r="H8" s="20">
        <v>-8927841</v>
      </c>
      <c r="I8" s="20">
        <v>17633366</v>
      </c>
      <c r="J8" s="20">
        <v>28172869</v>
      </c>
      <c r="K8" s="20">
        <v>3086895</v>
      </c>
      <c r="L8" s="20">
        <v>-7105853</v>
      </c>
      <c r="M8" s="20">
        <v>1888461</v>
      </c>
      <c r="N8" s="20">
        <v>-2130497</v>
      </c>
      <c r="O8" s="20">
        <v>3411314</v>
      </c>
      <c r="P8" s="20">
        <v>5752426</v>
      </c>
      <c r="Q8" s="20">
        <v>6425971</v>
      </c>
      <c r="R8" s="20">
        <v>15589711</v>
      </c>
      <c r="S8" s="20">
        <v>5901006</v>
      </c>
      <c r="T8" s="20">
        <v>6027376</v>
      </c>
      <c r="U8" s="20"/>
      <c r="V8" s="20">
        <v>11928382</v>
      </c>
      <c r="W8" s="20">
        <v>53560465</v>
      </c>
      <c r="X8" s="20">
        <v>34217794</v>
      </c>
      <c r="Y8" s="20">
        <v>19342671</v>
      </c>
      <c r="Z8" s="21">
        <v>56.53</v>
      </c>
      <c r="AA8" s="22">
        <v>34217794</v>
      </c>
    </row>
    <row r="9" spans="1:27" ht="12.75">
      <c r="A9" s="23" t="s">
        <v>36</v>
      </c>
      <c r="B9" s="17"/>
      <c r="C9" s="18">
        <v>81616110</v>
      </c>
      <c r="D9" s="18"/>
      <c r="E9" s="19">
        <v>45148483</v>
      </c>
      <c r="F9" s="20">
        <v>45148483</v>
      </c>
      <c r="G9" s="20">
        <v>58417505</v>
      </c>
      <c r="H9" s="20">
        <v>-56048589</v>
      </c>
      <c r="I9" s="20">
        <v>85699879</v>
      </c>
      <c r="J9" s="20">
        <v>88068795</v>
      </c>
      <c r="K9" s="20">
        <v>996771</v>
      </c>
      <c r="L9" s="20">
        <v>-83865766</v>
      </c>
      <c r="M9" s="20"/>
      <c r="N9" s="20">
        <v>-82868995</v>
      </c>
      <c r="O9" s="20">
        <v>3871906</v>
      </c>
      <c r="P9" s="20">
        <v>73378</v>
      </c>
      <c r="Q9" s="20">
        <v>1428530</v>
      </c>
      <c r="R9" s="20">
        <v>5373814</v>
      </c>
      <c r="S9" s="20"/>
      <c r="T9" s="20">
        <v>20451</v>
      </c>
      <c r="U9" s="20"/>
      <c r="V9" s="20">
        <v>20451</v>
      </c>
      <c r="W9" s="20">
        <v>10594065</v>
      </c>
      <c r="X9" s="20">
        <v>45148483</v>
      </c>
      <c r="Y9" s="20">
        <v>-34554418</v>
      </c>
      <c r="Z9" s="21">
        <v>-76.54</v>
      </c>
      <c r="AA9" s="22">
        <v>45148483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8475902</v>
      </c>
      <c r="D11" s="18"/>
      <c r="E11" s="19">
        <v>8436091</v>
      </c>
      <c r="F11" s="20">
        <v>8436091</v>
      </c>
      <c r="G11" s="20">
        <v>8651109</v>
      </c>
      <c r="H11" s="20">
        <v>-8560453</v>
      </c>
      <c r="I11" s="20">
        <v>8223399</v>
      </c>
      <c r="J11" s="20">
        <v>8314055</v>
      </c>
      <c r="K11" s="20">
        <v>303300</v>
      </c>
      <c r="L11" s="20">
        <v>-8636576</v>
      </c>
      <c r="M11" s="20"/>
      <c r="N11" s="20">
        <v>-8333276</v>
      </c>
      <c r="O11" s="20">
        <v>121902</v>
      </c>
      <c r="P11" s="20">
        <v>-214565</v>
      </c>
      <c r="Q11" s="20">
        <v>79591</v>
      </c>
      <c r="R11" s="20">
        <v>-13072</v>
      </c>
      <c r="S11" s="20">
        <v>-87240</v>
      </c>
      <c r="T11" s="20">
        <v>161933</v>
      </c>
      <c r="U11" s="20"/>
      <c r="V11" s="20">
        <v>74693</v>
      </c>
      <c r="W11" s="20">
        <v>42400</v>
      </c>
      <c r="X11" s="20">
        <v>8436091</v>
      </c>
      <c r="Y11" s="20">
        <v>-8393691</v>
      </c>
      <c r="Z11" s="21">
        <v>-99.5</v>
      </c>
      <c r="AA11" s="22">
        <v>8436091</v>
      </c>
    </row>
    <row r="12" spans="1:27" ht="12.75">
      <c r="A12" s="27" t="s">
        <v>39</v>
      </c>
      <c r="B12" s="28"/>
      <c r="C12" s="29">
        <f aca="true" t="shared" si="0" ref="C12:Y12">SUM(C6:C11)</f>
        <v>99556605</v>
      </c>
      <c r="D12" s="29">
        <f>SUM(D6:D11)</f>
        <v>0</v>
      </c>
      <c r="E12" s="30">
        <f t="shared" si="0"/>
        <v>88103662</v>
      </c>
      <c r="F12" s="31">
        <f t="shared" si="0"/>
        <v>88103662</v>
      </c>
      <c r="G12" s="31">
        <f t="shared" si="0"/>
        <v>93612688</v>
      </c>
      <c r="H12" s="31">
        <f t="shared" si="0"/>
        <v>-92918304</v>
      </c>
      <c r="I12" s="31">
        <f t="shared" si="0"/>
        <v>144360471</v>
      </c>
      <c r="J12" s="31">
        <f t="shared" si="0"/>
        <v>145054855</v>
      </c>
      <c r="K12" s="31">
        <f t="shared" si="0"/>
        <v>-4600907</v>
      </c>
      <c r="L12" s="31">
        <f t="shared" si="0"/>
        <v>-86094954</v>
      </c>
      <c r="M12" s="31">
        <f t="shared" si="0"/>
        <v>6874459</v>
      </c>
      <c r="N12" s="31">
        <f t="shared" si="0"/>
        <v>-83821402</v>
      </c>
      <c r="O12" s="31">
        <f t="shared" si="0"/>
        <v>6600240</v>
      </c>
      <c r="P12" s="31">
        <f t="shared" si="0"/>
        <v>-17789851</v>
      </c>
      <c r="Q12" s="31">
        <f t="shared" si="0"/>
        <v>-2992645</v>
      </c>
      <c r="R12" s="31">
        <f t="shared" si="0"/>
        <v>-14182256</v>
      </c>
      <c r="S12" s="31">
        <f t="shared" si="0"/>
        <v>7732002</v>
      </c>
      <c r="T12" s="31">
        <f t="shared" si="0"/>
        <v>8359940</v>
      </c>
      <c r="U12" s="31">
        <f t="shared" si="0"/>
        <v>0</v>
      </c>
      <c r="V12" s="31">
        <f t="shared" si="0"/>
        <v>16091942</v>
      </c>
      <c r="W12" s="31">
        <f t="shared" si="0"/>
        <v>63143139</v>
      </c>
      <c r="X12" s="31">
        <f t="shared" si="0"/>
        <v>88103662</v>
      </c>
      <c r="Y12" s="31">
        <f t="shared" si="0"/>
        <v>-24960523</v>
      </c>
      <c r="Z12" s="32">
        <f>+IF(X12&lt;&gt;0,+(Y12/X12)*100,0)</f>
        <v>-28.330857575477395</v>
      </c>
      <c r="AA12" s="33">
        <f>SUM(AA6:AA11)</f>
        <v>88103662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853355</v>
      </c>
      <c r="D15" s="18"/>
      <c r="E15" s="19"/>
      <c r="F15" s="20"/>
      <c r="G15" s="20">
        <v>596523</v>
      </c>
      <c r="H15" s="20">
        <v>-601129</v>
      </c>
      <c r="I15" s="20">
        <v>853356</v>
      </c>
      <c r="J15" s="20">
        <v>848750</v>
      </c>
      <c r="K15" s="20">
        <v>-10206</v>
      </c>
      <c r="L15" s="20">
        <v>-853356</v>
      </c>
      <c r="M15" s="20"/>
      <c r="N15" s="20">
        <v>-863562</v>
      </c>
      <c r="O15" s="20"/>
      <c r="P15" s="20"/>
      <c r="Q15" s="20"/>
      <c r="R15" s="20"/>
      <c r="S15" s="20"/>
      <c r="T15" s="20"/>
      <c r="U15" s="20"/>
      <c r="V15" s="20"/>
      <c r="W15" s="20">
        <v>-14812</v>
      </c>
      <c r="X15" s="20"/>
      <c r="Y15" s="20">
        <v>-14812</v>
      </c>
      <c r="Z15" s="21"/>
      <c r="AA15" s="22"/>
    </row>
    <row r="16" spans="1:27" ht="12.75">
      <c r="A16" s="23" t="s">
        <v>42</v>
      </c>
      <c r="B16" s="17"/>
      <c r="C16" s="18">
        <v>673683</v>
      </c>
      <c r="D16" s="18"/>
      <c r="E16" s="19">
        <v>567191</v>
      </c>
      <c r="F16" s="20">
        <v>567191</v>
      </c>
      <c r="G16" s="24">
        <v>568820</v>
      </c>
      <c r="H16" s="24">
        <v>-568820</v>
      </c>
      <c r="I16" s="24">
        <v>673683</v>
      </c>
      <c r="J16" s="20">
        <v>673683</v>
      </c>
      <c r="K16" s="24"/>
      <c r="L16" s="24">
        <v>-673683</v>
      </c>
      <c r="M16" s="20"/>
      <c r="N16" s="24">
        <v>-673683</v>
      </c>
      <c r="O16" s="24"/>
      <c r="P16" s="24"/>
      <c r="Q16" s="20"/>
      <c r="R16" s="24"/>
      <c r="S16" s="24"/>
      <c r="T16" s="20"/>
      <c r="U16" s="24"/>
      <c r="V16" s="24"/>
      <c r="W16" s="24"/>
      <c r="X16" s="20">
        <v>567191</v>
      </c>
      <c r="Y16" s="24">
        <v>-567191</v>
      </c>
      <c r="Z16" s="25">
        <v>-100</v>
      </c>
      <c r="AA16" s="26">
        <v>567191</v>
      </c>
    </row>
    <row r="17" spans="1:27" ht="12.75">
      <c r="A17" s="23" t="s">
        <v>43</v>
      </c>
      <c r="B17" s="17"/>
      <c r="C17" s="18">
        <v>59801987</v>
      </c>
      <c r="D17" s="18"/>
      <c r="E17" s="19">
        <v>57135638</v>
      </c>
      <c r="F17" s="20">
        <v>57135638</v>
      </c>
      <c r="G17" s="20">
        <v>59966377</v>
      </c>
      <c r="H17" s="20">
        <v>-59966377</v>
      </c>
      <c r="I17" s="20">
        <v>59801986</v>
      </c>
      <c r="J17" s="20">
        <v>59801986</v>
      </c>
      <c r="K17" s="20"/>
      <c r="L17" s="20">
        <v>-59801986</v>
      </c>
      <c r="M17" s="20"/>
      <c r="N17" s="20">
        <v>-59801986</v>
      </c>
      <c r="O17" s="20"/>
      <c r="P17" s="20"/>
      <c r="Q17" s="20"/>
      <c r="R17" s="20"/>
      <c r="S17" s="20"/>
      <c r="T17" s="20"/>
      <c r="U17" s="20"/>
      <c r="V17" s="20"/>
      <c r="W17" s="20"/>
      <c r="X17" s="20">
        <v>57135638</v>
      </c>
      <c r="Y17" s="20">
        <v>-57135638</v>
      </c>
      <c r="Z17" s="21">
        <v>-100</v>
      </c>
      <c r="AA17" s="22">
        <v>57135638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641471276</v>
      </c>
      <c r="D19" s="18"/>
      <c r="E19" s="19">
        <v>614715004</v>
      </c>
      <c r="F19" s="20">
        <v>614715004</v>
      </c>
      <c r="G19" s="20">
        <v>633972942</v>
      </c>
      <c r="H19" s="20">
        <v>-633972942</v>
      </c>
      <c r="I19" s="20">
        <v>644290888</v>
      </c>
      <c r="J19" s="20">
        <v>644290888</v>
      </c>
      <c r="K19" s="20"/>
      <c r="L19" s="20">
        <v>-639970111</v>
      </c>
      <c r="M19" s="20"/>
      <c r="N19" s="20">
        <v>-639970111</v>
      </c>
      <c r="O19" s="20">
        <v>2901710</v>
      </c>
      <c r="P19" s="20"/>
      <c r="Q19" s="20">
        <v>130435</v>
      </c>
      <c r="R19" s="20">
        <v>3032145</v>
      </c>
      <c r="S19" s="20"/>
      <c r="T19" s="20"/>
      <c r="U19" s="20"/>
      <c r="V19" s="20"/>
      <c r="W19" s="20">
        <v>7352922</v>
      </c>
      <c r="X19" s="20">
        <v>614715004</v>
      </c>
      <c r="Y19" s="20">
        <v>-607362082</v>
      </c>
      <c r="Z19" s="21">
        <v>-98.8</v>
      </c>
      <c r="AA19" s="22">
        <v>614715004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1968300</v>
      </c>
      <c r="D21" s="18"/>
      <c r="E21" s="19">
        <v>1791000</v>
      </c>
      <c r="F21" s="20">
        <v>1791000</v>
      </c>
      <c r="G21" s="20">
        <v>1916300</v>
      </c>
      <c r="H21" s="20">
        <v>-1916300</v>
      </c>
      <c r="I21" s="20">
        <v>1968300</v>
      </c>
      <c r="J21" s="20">
        <v>1968300</v>
      </c>
      <c r="K21" s="20"/>
      <c r="L21" s="20">
        <v>-1968300</v>
      </c>
      <c r="M21" s="20"/>
      <c r="N21" s="20">
        <v>-1968300</v>
      </c>
      <c r="O21" s="20"/>
      <c r="P21" s="20"/>
      <c r="Q21" s="20"/>
      <c r="R21" s="20"/>
      <c r="S21" s="20"/>
      <c r="T21" s="20"/>
      <c r="U21" s="20"/>
      <c r="V21" s="20"/>
      <c r="W21" s="20"/>
      <c r="X21" s="20">
        <v>1791000</v>
      </c>
      <c r="Y21" s="20">
        <v>-1791000</v>
      </c>
      <c r="Z21" s="21">
        <v>-100</v>
      </c>
      <c r="AA21" s="22">
        <v>1791000</v>
      </c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>
        <v>953000</v>
      </c>
      <c r="D23" s="18"/>
      <c r="E23" s="19">
        <v>953000</v>
      </c>
      <c r="F23" s="20">
        <v>953000</v>
      </c>
      <c r="G23" s="24">
        <v>953000</v>
      </c>
      <c r="H23" s="24">
        <v>-953000</v>
      </c>
      <c r="I23" s="24">
        <v>953000</v>
      </c>
      <c r="J23" s="20">
        <v>953000</v>
      </c>
      <c r="K23" s="24"/>
      <c r="L23" s="24">
        <v>-953000</v>
      </c>
      <c r="M23" s="20"/>
      <c r="N23" s="24">
        <v>-953000</v>
      </c>
      <c r="O23" s="24"/>
      <c r="P23" s="24"/>
      <c r="Q23" s="20"/>
      <c r="R23" s="24"/>
      <c r="S23" s="24"/>
      <c r="T23" s="20"/>
      <c r="U23" s="24"/>
      <c r="V23" s="24"/>
      <c r="W23" s="24"/>
      <c r="X23" s="20">
        <v>953000</v>
      </c>
      <c r="Y23" s="24">
        <v>-953000</v>
      </c>
      <c r="Z23" s="25">
        <v>-100</v>
      </c>
      <c r="AA23" s="26">
        <v>953000</v>
      </c>
    </row>
    <row r="24" spans="1:27" ht="12.75">
      <c r="A24" s="27" t="s">
        <v>49</v>
      </c>
      <c r="B24" s="35"/>
      <c r="C24" s="29">
        <f aca="true" t="shared" si="1" ref="C24:Y24">SUM(C15:C23)</f>
        <v>705721601</v>
      </c>
      <c r="D24" s="29">
        <f>SUM(D15:D23)</f>
        <v>0</v>
      </c>
      <c r="E24" s="36">
        <f t="shared" si="1"/>
        <v>675161833</v>
      </c>
      <c r="F24" s="37">
        <f t="shared" si="1"/>
        <v>675161833</v>
      </c>
      <c r="G24" s="37">
        <f t="shared" si="1"/>
        <v>697973962</v>
      </c>
      <c r="H24" s="37">
        <f t="shared" si="1"/>
        <v>-697978568</v>
      </c>
      <c r="I24" s="37">
        <f t="shared" si="1"/>
        <v>708541213</v>
      </c>
      <c r="J24" s="37">
        <f t="shared" si="1"/>
        <v>708536607</v>
      </c>
      <c r="K24" s="37">
        <f t="shared" si="1"/>
        <v>-10206</v>
      </c>
      <c r="L24" s="37">
        <f t="shared" si="1"/>
        <v>-704220436</v>
      </c>
      <c r="M24" s="37">
        <f t="shared" si="1"/>
        <v>0</v>
      </c>
      <c r="N24" s="37">
        <f t="shared" si="1"/>
        <v>-704230642</v>
      </c>
      <c r="O24" s="37">
        <f t="shared" si="1"/>
        <v>2901710</v>
      </c>
      <c r="P24" s="37">
        <f t="shared" si="1"/>
        <v>0</v>
      </c>
      <c r="Q24" s="37">
        <f t="shared" si="1"/>
        <v>130435</v>
      </c>
      <c r="R24" s="37">
        <f t="shared" si="1"/>
        <v>3032145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7338110</v>
      </c>
      <c r="X24" s="37">
        <f t="shared" si="1"/>
        <v>675161833</v>
      </c>
      <c r="Y24" s="37">
        <f t="shared" si="1"/>
        <v>-667823723</v>
      </c>
      <c r="Z24" s="38">
        <f>+IF(X24&lt;&gt;0,+(Y24/X24)*100,0)</f>
        <v>-98.91313317173247</v>
      </c>
      <c r="AA24" s="39">
        <f>SUM(AA15:AA23)</f>
        <v>675161833</v>
      </c>
    </row>
    <row r="25" spans="1:27" ht="12.75">
      <c r="A25" s="27" t="s">
        <v>50</v>
      </c>
      <c r="B25" s="28"/>
      <c r="C25" s="29">
        <f aca="true" t="shared" si="2" ref="C25:Y25">+C12+C24</f>
        <v>805278206</v>
      </c>
      <c r="D25" s="29">
        <f>+D12+D24</f>
        <v>0</v>
      </c>
      <c r="E25" s="30">
        <f t="shared" si="2"/>
        <v>763265495</v>
      </c>
      <c r="F25" s="31">
        <f t="shared" si="2"/>
        <v>763265495</v>
      </c>
      <c r="G25" s="31">
        <f t="shared" si="2"/>
        <v>791586650</v>
      </c>
      <c r="H25" s="31">
        <f t="shared" si="2"/>
        <v>-790896872</v>
      </c>
      <c r="I25" s="31">
        <f t="shared" si="2"/>
        <v>852901684</v>
      </c>
      <c r="J25" s="31">
        <f t="shared" si="2"/>
        <v>853591462</v>
      </c>
      <c r="K25" s="31">
        <f t="shared" si="2"/>
        <v>-4611113</v>
      </c>
      <c r="L25" s="31">
        <f t="shared" si="2"/>
        <v>-790315390</v>
      </c>
      <c r="M25" s="31">
        <f t="shared" si="2"/>
        <v>6874459</v>
      </c>
      <c r="N25" s="31">
        <f t="shared" si="2"/>
        <v>-788052044</v>
      </c>
      <c r="O25" s="31">
        <f t="shared" si="2"/>
        <v>9501950</v>
      </c>
      <c r="P25" s="31">
        <f t="shared" si="2"/>
        <v>-17789851</v>
      </c>
      <c r="Q25" s="31">
        <f t="shared" si="2"/>
        <v>-2862210</v>
      </c>
      <c r="R25" s="31">
        <f t="shared" si="2"/>
        <v>-11150111</v>
      </c>
      <c r="S25" s="31">
        <f t="shared" si="2"/>
        <v>7732002</v>
      </c>
      <c r="T25" s="31">
        <f t="shared" si="2"/>
        <v>8359940</v>
      </c>
      <c r="U25" s="31">
        <f t="shared" si="2"/>
        <v>0</v>
      </c>
      <c r="V25" s="31">
        <f t="shared" si="2"/>
        <v>16091942</v>
      </c>
      <c r="W25" s="31">
        <f t="shared" si="2"/>
        <v>70481249</v>
      </c>
      <c r="X25" s="31">
        <f t="shared" si="2"/>
        <v>763265495</v>
      </c>
      <c r="Y25" s="31">
        <f t="shared" si="2"/>
        <v>-692784246</v>
      </c>
      <c r="Z25" s="32">
        <f>+IF(X25&lt;&gt;0,+(Y25/X25)*100,0)</f>
        <v>-90.76582795086263</v>
      </c>
      <c r="AA25" s="33">
        <f>+AA12+AA24</f>
        <v>763265495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2413002</v>
      </c>
      <c r="D30" s="18"/>
      <c r="E30" s="19"/>
      <c r="F30" s="20"/>
      <c r="G30" s="20">
        <v>3000000</v>
      </c>
      <c r="H30" s="20">
        <v>-3000000</v>
      </c>
      <c r="I30" s="20">
        <v>2413002</v>
      </c>
      <c r="J30" s="20">
        <v>2413002</v>
      </c>
      <c r="K30" s="20"/>
      <c r="L30" s="20">
        <v>-2413002</v>
      </c>
      <c r="M30" s="20"/>
      <c r="N30" s="20">
        <v>-2413002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1223478</v>
      </c>
      <c r="D31" s="18"/>
      <c r="E31" s="19">
        <v>1146154</v>
      </c>
      <c r="F31" s="20">
        <v>1146154</v>
      </c>
      <c r="G31" s="20">
        <v>1185909</v>
      </c>
      <c r="H31" s="20">
        <v>-1181458</v>
      </c>
      <c r="I31" s="20">
        <v>1225027</v>
      </c>
      <c r="J31" s="20">
        <v>1229478</v>
      </c>
      <c r="K31" s="20">
        <v>1887</v>
      </c>
      <c r="L31" s="20">
        <v>-1219436</v>
      </c>
      <c r="M31" s="20">
        <v>600</v>
      </c>
      <c r="N31" s="20">
        <v>-1216949</v>
      </c>
      <c r="O31" s="20">
        <v>3525</v>
      </c>
      <c r="P31" s="20">
        <v>2156</v>
      </c>
      <c r="Q31" s="20">
        <v>1282</v>
      </c>
      <c r="R31" s="20">
        <v>6963</v>
      </c>
      <c r="S31" s="20"/>
      <c r="T31" s="20">
        <v>-350</v>
      </c>
      <c r="U31" s="20"/>
      <c r="V31" s="20">
        <v>-350</v>
      </c>
      <c r="W31" s="20">
        <v>19142</v>
      </c>
      <c r="X31" s="20">
        <v>1146154</v>
      </c>
      <c r="Y31" s="20">
        <v>-1127012</v>
      </c>
      <c r="Z31" s="21">
        <v>-98.33</v>
      </c>
      <c r="AA31" s="22">
        <v>1146154</v>
      </c>
    </row>
    <row r="32" spans="1:27" ht="12.75">
      <c r="A32" s="23" t="s">
        <v>56</v>
      </c>
      <c r="B32" s="17"/>
      <c r="C32" s="18">
        <v>287808725</v>
      </c>
      <c r="D32" s="18"/>
      <c r="E32" s="19">
        <v>241994104</v>
      </c>
      <c r="F32" s="20">
        <v>241994104</v>
      </c>
      <c r="G32" s="20">
        <v>242543125</v>
      </c>
      <c r="H32" s="20">
        <v>-234449214</v>
      </c>
      <c r="I32" s="20">
        <v>286109744</v>
      </c>
      <c r="J32" s="20">
        <v>294203655</v>
      </c>
      <c r="K32" s="20">
        <v>-163364</v>
      </c>
      <c r="L32" s="20">
        <v>-273891803</v>
      </c>
      <c r="M32" s="20">
        <v>9558692</v>
      </c>
      <c r="N32" s="20">
        <v>-264496475</v>
      </c>
      <c r="O32" s="20">
        <v>-4359644</v>
      </c>
      <c r="P32" s="20">
        <v>-19368471</v>
      </c>
      <c r="Q32" s="20">
        <v>8620076</v>
      </c>
      <c r="R32" s="20">
        <v>-15108039</v>
      </c>
      <c r="S32" s="20">
        <v>9571289</v>
      </c>
      <c r="T32" s="20">
        <v>8539895</v>
      </c>
      <c r="U32" s="20"/>
      <c r="V32" s="20">
        <v>18111184</v>
      </c>
      <c r="W32" s="20">
        <v>32710325</v>
      </c>
      <c r="X32" s="20">
        <v>241994104</v>
      </c>
      <c r="Y32" s="20">
        <v>-209283779</v>
      </c>
      <c r="Z32" s="21">
        <v>-86.48</v>
      </c>
      <c r="AA32" s="22">
        <v>241994104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291445205</v>
      </c>
      <c r="D34" s="29">
        <f>SUM(D29:D33)</f>
        <v>0</v>
      </c>
      <c r="E34" s="30">
        <f t="shared" si="3"/>
        <v>243140258</v>
      </c>
      <c r="F34" s="31">
        <f t="shared" si="3"/>
        <v>243140258</v>
      </c>
      <c r="G34" s="31">
        <f t="shared" si="3"/>
        <v>246729034</v>
      </c>
      <c r="H34" s="31">
        <f t="shared" si="3"/>
        <v>-238630672</v>
      </c>
      <c r="I34" s="31">
        <f t="shared" si="3"/>
        <v>289747773</v>
      </c>
      <c r="J34" s="31">
        <f t="shared" si="3"/>
        <v>297846135</v>
      </c>
      <c r="K34" s="31">
        <f t="shared" si="3"/>
        <v>-161477</v>
      </c>
      <c r="L34" s="31">
        <f t="shared" si="3"/>
        <v>-277524241</v>
      </c>
      <c r="M34" s="31">
        <f t="shared" si="3"/>
        <v>9559292</v>
      </c>
      <c r="N34" s="31">
        <f t="shared" si="3"/>
        <v>-268126426</v>
      </c>
      <c r="O34" s="31">
        <f t="shared" si="3"/>
        <v>-4356119</v>
      </c>
      <c r="P34" s="31">
        <f t="shared" si="3"/>
        <v>-19366315</v>
      </c>
      <c r="Q34" s="31">
        <f t="shared" si="3"/>
        <v>8621358</v>
      </c>
      <c r="R34" s="31">
        <f t="shared" si="3"/>
        <v>-15101076</v>
      </c>
      <c r="S34" s="31">
        <f t="shared" si="3"/>
        <v>9571289</v>
      </c>
      <c r="T34" s="31">
        <f t="shared" si="3"/>
        <v>8539545</v>
      </c>
      <c r="U34" s="31">
        <f t="shared" si="3"/>
        <v>0</v>
      </c>
      <c r="V34" s="31">
        <f t="shared" si="3"/>
        <v>18110834</v>
      </c>
      <c r="W34" s="31">
        <f t="shared" si="3"/>
        <v>32729467</v>
      </c>
      <c r="X34" s="31">
        <f t="shared" si="3"/>
        <v>243140258</v>
      </c>
      <c r="Y34" s="31">
        <f t="shared" si="3"/>
        <v>-210410791</v>
      </c>
      <c r="Z34" s="32">
        <f>+IF(X34&lt;&gt;0,+(Y34/X34)*100,0)</f>
        <v>-86.53885322438047</v>
      </c>
      <c r="AA34" s="33">
        <f>SUM(AA29:AA33)</f>
        <v>243140258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73890731</v>
      </c>
      <c r="D38" s="18"/>
      <c r="E38" s="19">
        <v>57199989</v>
      </c>
      <c r="F38" s="20">
        <v>57199989</v>
      </c>
      <c r="G38" s="20">
        <v>59970467</v>
      </c>
      <c r="H38" s="20">
        <v>-59970467</v>
      </c>
      <c r="I38" s="20">
        <v>73890731</v>
      </c>
      <c r="J38" s="20">
        <v>73890731</v>
      </c>
      <c r="K38" s="20"/>
      <c r="L38" s="20">
        <v>-73890731</v>
      </c>
      <c r="M38" s="20"/>
      <c r="N38" s="20">
        <v>-73890731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57199989</v>
      </c>
      <c r="Y38" s="20">
        <v>-57199989</v>
      </c>
      <c r="Z38" s="21">
        <v>-100</v>
      </c>
      <c r="AA38" s="22">
        <v>57199989</v>
      </c>
    </row>
    <row r="39" spans="1:27" ht="12.75">
      <c r="A39" s="27" t="s">
        <v>61</v>
      </c>
      <c r="B39" s="35"/>
      <c r="C39" s="29">
        <f aca="true" t="shared" si="4" ref="C39:Y39">SUM(C37:C38)</f>
        <v>73890731</v>
      </c>
      <c r="D39" s="29">
        <f>SUM(D37:D38)</f>
        <v>0</v>
      </c>
      <c r="E39" s="36">
        <f t="shared" si="4"/>
        <v>57199989</v>
      </c>
      <c r="F39" s="37">
        <f t="shared" si="4"/>
        <v>57199989</v>
      </c>
      <c r="G39" s="37">
        <f t="shared" si="4"/>
        <v>59970467</v>
      </c>
      <c r="H39" s="37">
        <f t="shared" si="4"/>
        <v>-59970467</v>
      </c>
      <c r="I39" s="37">
        <f t="shared" si="4"/>
        <v>73890731</v>
      </c>
      <c r="J39" s="37">
        <f t="shared" si="4"/>
        <v>73890731</v>
      </c>
      <c r="K39" s="37">
        <f t="shared" si="4"/>
        <v>0</v>
      </c>
      <c r="L39" s="37">
        <f t="shared" si="4"/>
        <v>-73890731</v>
      </c>
      <c r="M39" s="37">
        <f t="shared" si="4"/>
        <v>0</v>
      </c>
      <c r="N39" s="37">
        <f t="shared" si="4"/>
        <v>-73890731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57199989</v>
      </c>
      <c r="Y39" s="37">
        <f t="shared" si="4"/>
        <v>-57199989</v>
      </c>
      <c r="Z39" s="38">
        <f>+IF(X39&lt;&gt;0,+(Y39/X39)*100,0)</f>
        <v>-100</v>
      </c>
      <c r="AA39" s="39">
        <f>SUM(AA37:AA38)</f>
        <v>57199989</v>
      </c>
    </row>
    <row r="40" spans="1:27" ht="12.75">
      <c r="A40" s="27" t="s">
        <v>62</v>
      </c>
      <c r="B40" s="28"/>
      <c r="C40" s="29">
        <f aca="true" t="shared" si="5" ref="C40:Y40">+C34+C39</f>
        <v>365335936</v>
      </c>
      <c r="D40" s="29">
        <f>+D34+D39</f>
        <v>0</v>
      </c>
      <c r="E40" s="30">
        <f t="shared" si="5"/>
        <v>300340247</v>
      </c>
      <c r="F40" s="31">
        <f t="shared" si="5"/>
        <v>300340247</v>
      </c>
      <c r="G40" s="31">
        <f t="shared" si="5"/>
        <v>306699501</v>
      </c>
      <c r="H40" s="31">
        <f t="shared" si="5"/>
        <v>-298601139</v>
      </c>
      <c r="I40" s="31">
        <f t="shared" si="5"/>
        <v>363638504</v>
      </c>
      <c r="J40" s="31">
        <f t="shared" si="5"/>
        <v>371736866</v>
      </c>
      <c r="K40" s="31">
        <f t="shared" si="5"/>
        <v>-161477</v>
      </c>
      <c r="L40" s="31">
        <f t="shared" si="5"/>
        <v>-351414972</v>
      </c>
      <c r="M40" s="31">
        <f t="shared" si="5"/>
        <v>9559292</v>
      </c>
      <c r="N40" s="31">
        <f t="shared" si="5"/>
        <v>-342017157</v>
      </c>
      <c r="O40" s="31">
        <f t="shared" si="5"/>
        <v>-4356119</v>
      </c>
      <c r="P40" s="31">
        <f t="shared" si="5"/>
        <v>-19366315</v>
      </c>
      <c r="Q40" s="31">
        <f t="shared" si="5"/>
        <v>8621358</v>
      </c>
      <c r="R40" s="31">
        <f t="shared" si="5"/>
        <v>-15101076</v>
      </c>
      <c r="S40" s="31">
        <f t="shared" si="5"/>
        <v>9571289</v>
      </c>
      <c r="T40" s="31">
        <f t="shared" si="5"/>
        <v>8539545</v>
      </c>
      <c r="U40" s="31">
        <f t="shared" si="5"/>
        <v>0</v>
      </c>
      <c r="V40" s="31">
        <f t="shared" si="5"/>
        <v>18110834</v>
      </c>
      <c r="W40" s="31">
        <f t="shared" si="5"/>
        <v>32729467</v>
      </c>
      <c r="X40" s="31">
        <f t="shared" si="5"/>
        <v>300340247</v>
      </c>
      <c r="Y40" s="31">
        <f t="shared" si="5"/>
        <v>-267610780</v>
      </c>
      <c r="Z40" s="32">
        <f>+IF(X40&lt;&gt;0,+(Y40/X40)*100,0)</f>
        <v>-89.102537096868</v>
      </c>
      <c r="AA40" s="33">
        <f>+AA34+AA39</f>
        <v>300340247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439942270</v>
      </c>
      <c r="D42" s="43">
        <f>+D25-D40</f>
        <v>0</v>
      </c>
      <c r="E42" s="44">
        <f t="shared" si="6"/>
        <v>462925248</v>
      </c>
      <c r="F42" s="45">
        <f t="shared" si="6"/>
        <v>462925248</v>
      </c>
      <c r="G42" s="45">
        <f t="shared" si="6"/>
        <v>484887149</v>
      </c>
      <c r="H42" s="45">
        <f t="shared" si="6"/>
        <v>-492295733</v>
      </c>
      <c r="I42" s="45">
        <f t="shared" si="6"/>
        <v>489263180</v>
      </c>
      <c r="J42" s="45">
        <f t="shared" si="6"/>
        <v>481854596</v>
      </c>
      <c r="K42" s="45">
        <f t="shared" si="6"/>
        <v>-4449636</v>
      </c>
      <c r="L42" s="45">
        <f t="shared" si="6"/>
        <v>-438900418</v>
      </c>
      <c r="M42" s="45">
        <f t="shared" si="6"/>
        <v>-2684833</v>
      </c>
      <c r="N42" s="45">
        <f t="shared" si="6"/>
        <v>-446034887</v>
      </c>
      <c r="O42" s="45">
        <f t="shared" si="6"/>
        <v>13858069</v>
      </c>
      <c r="P42" s="45">
        <f t="shared" si="6"/>
        <v>1576464</v>
      </c>
      <c r="Q42" s="45">
        <f t="shared" si="6"/>
        <v>-11483568</v>
      </c>
      <c r="R42" s="45">
        <f t="shared" si="6"/>
        <v>3950965</v>
      </c>
      <c r="S42" s="45">
        <f t="shared" si="6"/>
        <v>-1839287</v>
      </c>
      <c r="T42" s="45">
        <f t="shared" si="6"/>
        <v>-179605</v>
      </c>
      <c r="U42" s="45">
        <f t="shared" si="6"/>
        <v>0</v>
      </c>
      <c r="V42" s="45">
        <f t="shared" si="6"/>
        <v>-2018892</v>
      </c>
      <c r="W42" s="45">
        <f t="shared" si="6"/>
        <v>37751782</v>
      </c>
      <c r="X42" s="45">
        <f t="shared" si="6"/>
        <v>462925248</v>
      </c>
      <c r="Y42" s="45">
        <f t="shared" si="6"/>
        <v>-425173466</v>
      </c>
      <c r="Z42" s="46">
        <f>+IF(X42&lt;&gt;0,+(Y42/X42)*100,0)</f>
        <v>-91.84495074245767</v>
      </c>
      <c r="AA42" s="47">
        <f>+AA25-AA40</f>
        <v>462925248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574027010</v>
      </c>
      <c r="D45" s="18"/>
      <c r="E45" s="19">
        <v>462925248</v>
      </c>
      <c r="F45" s="20">
        <v>462925248</v>
      </c>
      <c r="G45" s="20">
        <v>484887159</v>
      </c>
      <c r="H45" s="20">
        <v>-492295743</v>
      </c>
      <c r="I45" s="20">
        <v>489268821</v>
      </c>
      <c r="J45" s="20">
        <v>481860237</v>
      </c>
      <c r="K45" s="20">
        <v>-4449638</v>
      </c>
      <c r="L45" s="20">
        <v>-438900416</v>
      </c>
      <c r="M45" s="20">
        <v>-2684836</v>
      </c>
      <c r="N45" s="20">
        <v>-446034890</v>
      </c>
      <c r="O45" s="20">
        <v>13858066</v>
      </c>
      <c r="P45" s="20">
        <v>1576462</v>
      </c>
      <c r="Q45" s="20">
        <v>-11483570</v>
      </c>
      <c r="R45" s="20">
        <v>3950958</v>
      </c>
      <c r="S45" s="20">
        <v>-1839289</v>
      </c>
      <c r="T45" s="20">
        <v>-179605</v>
      </c>
      <c r="U45" s="20"/>
      <c r="V45" s="20">
        <v>-2018894</v>
      </c>
      <c r="W45" s="20">
        <v>37757411</v>
      </c>
      <c r="X45" s="20">
        <v>462925248</v>
      </c>
      <c r="Y45" s="20">
        <v>-425167837</v>
      </c>
      <c r="Z45" s="48">
        <v>-91.84</v>
      </c>
      <c r="AA45" s="22">
        <v>462925248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574027010</v>
      </c>
      <c r="D48" s="51">
        <f>SUM(D45:D47)</f>
        <v>0</v>
      </c>
      <c r="E48" s="52">
        <f t="shared" si="7"/>
        <v>462925248</v>
      </c>
      <c r="F48" s="53">
        <f t="shared" si="7"/>
        <v>462925248</v>
      </c>
      <c r="G48" s="53">
        <f t="shared" si="7"/>
        <v>484887159</v>
      </c>
      <c r="H48" s="53">
        <f t="shared" si="7"/>
        <v>-492295743</v>
      </c>
      <c r="I48" s="53">
        <f t="shared" si="7"/>
        <v>489268821</v>
      </c>
      <c r="J48" s="53">
        <f t="shared" si="7"/>
        <v>481860237</v>
      </c>
      <c r="K48" s="53">
        <f t="shared" si="7"/>
        <v>-4449638</v>
      </c>
      <c r="L48" s="53">
        <f t="shared" si="7"/>
        <v>-438900416</v>
      </c>
      <c r="M48" s="53">
        <f t="shared" si="7"/>
        <v>-2684836</v>
      </c>
      <c r="N48" s="53">
        <f t="shared" si="7"/>
        <v>-446034890</v>
      </c>
      <c r="O48" s="53">
        <f t="shared" si="7"/>
        <v>13858066</v>
      </c>
      <c r="P48" s="53">
        <f t="shared" si="7"/>
        <v>1576462</v>
      </c>
      <c r="Q48" s="53">
        <f t="shared" si="7"/>
        <v>-11483570</v>
      </c>
      <c r="R48" s="53">
        <f t="shared" si="7"/>
        <v>3950958</v>
      </c>
      <c r="S48" s="53">
        <f t="shared" si="7"/>
        <v>-1839289</v>
      </c>
      <c r="T48" s="53">
        <f t="shared" si="7"/>
        <v>-179605</v>
      </c>
      <c r="U48" s="53">
        <f t="shared" si="7"/>
        <v>0</v>
      </c>
      <c r="V48" s="53">
        <f t="shared" si="7"/>
        <v>-2018894</v>
      </c>
      <c r="W48" s="53">
        <f t="shared" si="7"/>
        <v>37757411</v>
      </c>
      <c r="X48" s="53">
        <f t="shared" si="7"/>
        <v>462925248</v>
      </c>
      <c r="Y48" s="53">
        <f t="shared" si="7"/>
        <v>-425167837</v>
      </c>
      <c r="Z48" s="54">
        <f>+IF(X48&lt;&gt;0,+(Y48/X48)*100,0)</f>
        <v>-91.84373477940007</v>
      </c>
      <c r="AA48" s="55">
        <f>SUM(AA45:AA47)</f>
        <v>462925248</v>
      </c>
    </row>
    <row r="49" spans="1:27" ht="12.75">
      <c r="A49" s="56" t="s">
        <v>91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2020-08-02T16:36:43Z</dcterms:created>
  <dcterms:modified xsi:type="dcterms:W3CDTF">2020-08-02T16:39:06Z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